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6763D3-47C4-4EBD-9F3D-204FA6F8288E}" xr6:coauthVersionLast="47" xr6:coauthVersionMax="47" xr10:uidLastSave="{00000000-0000-0000-0000-000000000000}"/>
  <bookViews>
    <workbookView xWindow="-120" yWindow="-16320" windowWidth="29040" windowHeight="16440" xr2:uid="{14401339-ED71-420D-A5F7-3FAD7DF36711}"/>
  </bookViews>
  <sheets>
    <sheet name="注意事項" sheetId="5" r:id="rId1"/>
    <sheet name="男子申込" sheetId="2" r:id="rId2"/>
    <sheet name="女子申込" sheetId="6" r:id="rId3"/>
    <sheet name="種目" sheetId="7" r:id="rId4"/>
    <sheet name="g_code" sheetId="3" state="hidden" r:id="rId5"/>
  </sheets>
  <externalReferences>
    <externalReference r:id="rId6"/>
    <externalReference r:id="rId7"/>
    <externalReference r:id="rId8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g_code!$A$1:$C$51</definedName>
    <definedName name="gun">[1]次年度一覧!$F$6:$H$51</definedName>
    <definedName name="_xlnm.Print_Area" localSheetId="2">女子申込!$A$2:$L$69</definedName>
    <definedName name="_xlnm.Print_Area" localSheetId="1">男子申込!$A$2:$L$69</definedName>
    <definedName name="_xlnm.Print_Titles" localSheetId="2">女子申込!$2:$19</definedName>
    <definedName name="_xlnm.Print_Titles" localSheetId="1">男子申込!$2:$19</definedName>
    <definedName name="SC">[3]学校番号!$A$2:$C$900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6" l="1"/>
  <c r="S69" i="6" s="1"/>
  <c r="O68" i="6"/>
  <c r="AA68" i="6" s="1"/>
  <c r="AE68" i="6" s="1"/>
  <c r="O67" i="6"/>
  <c r="S67" i="6" s="1"/>
  <c r="O66" i="6"/>
  <c r="S66" i="6" s="1"/>
  <c r="O65" i="6"/>
  <c r="S65" i="6" s="1"/>
  <c r="O64" i="6"/>
  <c r="S64" i="6" s="1"/>
  <c r="O63" i="6"/>
  <c r="S63" i="6" s="1"/>
  <c r="O62" i="6"/>
  <c r="S62" i="6" s="1"/>
  <c r="O61" i="6"/>
  <c r="AA61" i="6" s="1"/>
  <c r="AE61" i="6" s="1"/>
  <c r="O60" i="6"/>
  <c r="S60" i="6" s="1"/>
  <c r="O59" i="6"/>
  <c r="AA59" i="6" s="1"/>
  <c r="AE59" i="6" s="1"/>
  <c r="O58" i="6"/>
  <c r="S58" i="6" s="1"/>
  <c r="O57" i="6"/>
  <c r="S57" i="6" s="1"/>
  <c r="O56" i="6"/>
  <c r="S56" i="6" s="1"/>
  <c r="O55" i="6"/>
  <c r="S55" i="6" s="1"/>
  <c r="O54" i="6"/>
  <c r="S54" i="6" s="1"/>
  <c r="O53" i="6"/>
  <c r="S53" i="6" s="1"/>
  <c r="O52" i="6"/>
  <c r="AA52" i="6" s="1"/>
  <c r="AE52" i="6" s="1"/>
  <c r="O51" i="6"/>
  <c r="AA51" i="6" s="1"/>
  <c r="AE51" i="6" s="1"/>
  <c r="O50" i="6"/>
  <c r="S50" i="6" s="1"/>
  <c r="O49" i="6"/>
  <c r="AA49" i="6" s="1"/>
  <c r="AE49" i="6" s="1"/>
  <c r="O48" i="6"/>
  <c r="S48" i="6" s="1"/>
  <c r="O47" i="6"/>
  <c r="AA47" i="6" s="1"/>
  <c r="AE47" i="6" s="1"/>
  <c r="O46" i="6"/>
  <c r="S46" i="6" s="1"/>
  <c r="O45" i="6"/>
  <c r="S45" i="6" s="1"/>
  <c r="O44" i="6"/>
  <c r="S44" i="6" s="1"/>
  <c r="O43" i="6"/>
  <c r="S43" i="6" s="1"/>
  <c r="O42" i="6"/>
  <c r="S42" i="6" s="1"/>
  <c r="O41" i="6"/>
  <c r="AA41" i="6" s="1"/>
  <c r="AE41" i="6" s="1"/>
  <c r="O40" i="6"/>
  <c r="S40" i="6" s="1"/>
  <c r="O39" i="6"/>
  <c r="AA39" i="6" s="1"/>
  <c r="AE39" i="6" s="1"/>
  <c r="O38" i="6"/>
  <c r="AA38" i="6" s="1"/>
  <c r="AE38" i="6" s="1"/>
  <c r="O37" i="6"/>
  <c r="S37" i="6" s="1"/>
  <c r="O36" i="6"/>
  <c r="AA36" i="6" s="1"/>
  <c r="AE36" i="6" s="1"/>
  <c r="O35" i="6"/>
  <c r="S35" i="6" s="1"/>
  <c r="O34" i="6"/>
  <c r="AA34" i="6" s="1"/>
  <c r="AE34" i="6" s="1"/>
  <c r="O33" i="6"/>
  <c r="AA33" i="6" s="1"/>
  <c r="AE33" i="6" s="1"/>
  <c r="O32" i="6"/>
  <c r="AA32" i="6" s="1"/>
  <c r="AE32" i="6" s="1"/>
  <c r="O31" i="6"/>
  <c r="AA31" i="6" s="1"/>
  <c r="AE31" i="6" s="1"/>
  <c r="O30" i="6"/>
  <c r="S30" i="6" s="1"/>
  <c r="O28" i="6"/>
  <c r="AA28" i="6" s="1"/>
  <c r="AE28" i="6" s="1"/>
  <c r="O26" i="6"/>
  <c r="S26" i="6" s="1"/>
  <c r="O25" i="6"/>
  <c r="AA25" i="6" s="1"/>
  <c r="AE25" i="6" s="1"/>
  <c r="O24" i="6"/>
  <c r="S24" i="6" s="1"/>
  <c r="O23" i="6"/>
  <c r="S23" i="6" s="1"/>
  <c r="O21" i="6"/>
  <c r="S21" i="6" s="1"/>
  <c r="O22" i="6"/>
  <c r="S22" i="6" s="1"/>
  <c r="O69" i="2"/>
  <c r="S69" i="2" s="1"/>
  <c r="O68" i="2"/>
  <c r="AA68" i="2" s="1"/>
  <c r="AE68" i="2" s="1"/>
  <c r="O67" i="2"/>
  <c r="S67" i="2" s="1"/>
  <c r="O66" i="2"/>
  <c r="AA66" i="2" s="1"/>
  <c r="AE66" i="2" s="1"/>
  <c r="O65" i="2"/>
  <c r="S65" i="2" s="1"/>
  <c r="O64" i="2"/>
  <c r="S64" i="2" s="1"/>
  <c r="O63" i="2"/>
  <c r="S63" i="2" s="1"/>
  <c r="O62" i="2"/>
  <c r="S62" i="2" s="1"/>
  <c r="O61" i="2"/>
  <c r="S61" i="2" s="1"/>
  <c r="O60" i="2"/>
  <c r="S60" i="2" s="1"/>
  <c r="O59" i="2"/>
  <c r="AA59" i="2" s="1"/>
  <c r="AE59" i="2" s="1"/>
  <c r="O58" i="2"/>
  <c r="AA58" i="2" s="1"/>
  <c r="AE58" i="2" s="1"/>
  <c r="O57" i="2"/>
  <c r="S57" i="2" s="1"/>
  <c r="O56" i="2"/>
  <c r="AA56" i="2" s="1"/>
  <c r="AE56" i="2" s="1"/>
  <c r="O55" i="2"/>
  <c r="AA55" i="2" s="1"/>
  <c r="AE55" i="2" s="1"/>
  <c r="O54" i="2"/>
  <c r="S54" i="2" s="1"/>
  <c r="O53" i="2"/>
  <c r="AA53" i="2" s="1"/>
  <c r="AE53" i="2" s="1"/>
  <c r="O52" i="2"/>
  <c r="S52" i="2" s="1"/>
  <c r="O51" i="2"/>
  <c r="AA51" i="2" s="1"/>
  <c r="AE51" i="2" s="1"/>
  <c r="O50" i="2"/>
  <c r="AA50" i="2" s="1"/>
  <c r="AE50" i="2" s="1"/>
  <c r="O49" i="2"/>
  <c r="S49" i="2" s="1"/>
  <c r="O48" i="2"/>
  <c r="AA48" i="2" s="1"/>
  <c r="AE48" i="2" s="1"/>
  <c r="O47" i="2"/>
  <c r="AA47" i="2" s="1"/>
  <c r="AE47" i="2" s="1"/>
  <c r="O46" i="2"/>
  <c r="S46" i="2" s="1"/>
  <c r="O45" i="2"/>
  <c r="AA45" i="2" s="1"/>
  <c r="AE45" i="2" s="1"/>
  <c r="O44" i="2"/>
  <c r="S44" i="2" s="1"/>
  <c r="O43" i="2"/>
  <c r="AA43" i="2" s="1"/>
  <c r="AE43" i="2" s="1"/>
  <c r="O42" i="2"/>
  <c r="S42" i="2" s="1"/>
  <c r="O41" i="2"/>
  <c r="AA41" i="2" s="1"/>
  <c r="AE41" i="2" s="1"/>
  <c r="O40" i="2"/>
  <c r="S40" i="2" s="1"/>
  <c r="O39" i="2"/>
  <c r="AA39" i="2" s="1"/>
  <c r="AE39" i="2" s="1"/>
  <c r="O38" i="2"/>
  <c r="S38" i="2" s="1"/>
  <c r="O37" i="2"/>
  <c r="S37" i="2" s="1"/>
  <c r="O36" i="2"/>
  <c r="AA36" i="2" s="1"/>
  <c r="AE36" i="2" s="1"/>
  <c r="O35" i="2"/>
  <c r="AA35" i="2" s="1"/>
  <c r="AE35" i="2" s="1"/>
  <c r="O34" i="2"/>
  <c r="S34" i="2" s="1"/>
  <c r="O33" i="2"/>
  <c r="AA33" i="2" s="1"/>
  <c r="AE33" i="2" s="1"/>
  <c r="O32" i="2"/>
  <c r="AA32" i="2" s="1"/>
  <c r="AE32" i="2" s="1"/>
  <c r="O31" i="2"/>
  <c r="S31" i="2" s="1"/>
  <c r="O28" i="2"/>
  <c r="S28" i="2" s="1"/>
  <c r="O26" i="2"/>
  <c r="AA26" i="2" s="1"/>
  <c r="AE26" i="2" s="1"/>
  <c r="O25" i="2"/>
  <c r="S25" i="2" s="1"/>
  <c r="O24" i="2"/>
  <c r="S24" i="2" s="1"/>
  <c r="O23" i="2"/>
  <c r="S23" i="2" s="1"/>
  <c r="O22" i="2"/>
  <c r="S22" i="2" s="1"/>
  <c r="O20" i="2"/>
  <c r="AA20" i="2" s="1"/>
  <c r="AE20" i="2" s="1"/>
  <c r="C8" i="2"/>
  <c r="O10" i="2" s="1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Z20" i="6"/>
  <c r="Z21" i="6" s="1"/>
  <c r="Z22" i="6" s="1"/>
  <c r="Z23" i="6" s="1"/>
  <c r="Z24" i="6" s="1"/>
  <c r="Z25" i="6" s="1"/>
  <c r="N15" i="6"/>
  <c r="N14" i="2"/>
  <c r="M15" i="6"/>
  <c r="M14" i="2"/>
  <c r="I14" i="2" s="1"/>
  <c r="W10" i="2" s="1"/>
  <c r="J19" i="6"/>
  <c r="H15" i="6" s="1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20" i="6"/>
  <c r="K19" i="6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K19" i="2"/>
  <c r="J19" i="2"/>
  <c r="H14" i="2" s="1"/>
  <c r="AB10" i="2" s="1"/>
  <c r="N20" i="6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M20" i="6"/>
  <c r="M21" i="6"/>
  <c r="C96" i="6"/>
  <c r="C95" i="6"/>
  <c r="C94" i="6"/>
  <c r="C93" i="6"/>
  <c r="C92" i="6"/>
  <c r="C91" i="6"/>
  <c r="C90" i="6"/>
  <c r="C89" i="6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Z20" i="2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C92" i="2"/>
  <c r="C91" i="2"/>
  <c r="C90" i="2"/>
  <c r="C89" i="2"/>
  <c r="C95" i="2"/>
  <c r="C94" i="2"/>
  <c r="C93" i="2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M20" i="2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7" i="6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C84" i="6"/>
  <c r="C83" i="6"/>
  <c r="C82" i="6"/>
  <c r="C81" i="6"/>
  <c r="C80" i="6"/>
  <c r="C79" i="6"/>
  <c r="C78" i="6"/>
  <c r="C77" i="6"/>
  <c r="C76" i="6"/>
  <c r="C75" i="6"/>
  <c r="C74" i="6"/>
  <c r="C96" i="2"/>
  <c r="C84" i="2"/>
  <c r="C83" i="2"/>
  <c r="C81" i="2"/>
  <c r="C82" i="2"/>
  <c r="C80" i="2"/>
  <c r="C79" i="2"/>
  <c r="C78" i="2"/>
  <c r="V10" i="2"/>
  <c r="U10" i="2"/>
  <c r="T10" i="2"/>
  <c r="R10" i="2"/>
  <c r="Q10" i="2"/>
  <c r="P10" i="2"/>
  <c r="C74" i="2"/>
  <c r="G8" i="6"/>
  <c r="H21" i="6"/>
  <c r="H26" i="6"/>
  <c r="L10" i="6"/>
  <c r="J10" i="6"/>
  <c r="B11" i="6"/>
  <c r="I10" i="6"/>
  <c r="G10" i="6"/>
  <c r="D10" i="6"/>
  <c r="B10" i="6"/>
  <c r="D14" i="6"/>
  <c r="B14" i="6"/>
  <c r="R69" i="6"/>
  <c r="AD69" i="6" s="1"/>
  <c r="P69" i="6"/>
  <c r="AB69" i="6" s="1"/>
  <c r="H69" i="6"/>
  <c r="R68" i="6"/>
  <c r="AD68" i="6" s="1"/>
  <c r="P68" i="6"/>
  <c r="L68" i="6" s="1"/>
  <c r="H68" i="6"/>
  <c r="R67" i="6"/>
  <c r="AD67" i="6" s="1"/>
  <c r="P67" i="6"/>
  <c r="Q67" i="6" s="1"/>
  <c r="AC67" i="6" s="1"/>
  <c r="H67" i="6"/>
  <c r="R66" i="6"/>
  <c r="AD66" i="6" s="1"/>
  <c r="P66" i="6"/>
  <c r="H66" i="6"/>
  <c r="R65" i="6"/>
  <c r="AD65" i="6" s="1"/>
  <c r="P65" i="6"/>
  <c r="AB65" i="6" s="1"/>
  <c r="H65" i="6"/>
  <c r="R64" i="6"/>
  <c r="AD64" i="6" s="1"/>
  <c r="P64" i="6"/>
  <c r="Q64" i="6" s="1"/>
  <c r="AC64" i="6" s="1"/>
  <c r="H64" i="6"/>
  <c r="R63" i="6"/>
  <c r="AD63" i="6" s="1"/>
  <c r="P63" i="6"/>
  <c r="L63" i="6" s="1"/>
  <c r="H63" i="6"/>
  <c r="R62" i="6"/>
  <c r="AD62" i="6" s="1"/>
  <c r="P62" i="6"/>
  <c r="Q62" i="6" s="1"/>
  <c r="AC62" i="6" s="1"/>
  <c r="H62" i="6"/>
  <c r="R61" i="6"/>
  <c r="AD61" i="6" s="1"/>
  <c r="P61" i="6"/>
  <c r="H61" i="6"/>
  <c r="R60" i="6"/>
  <c r="AD60" i="6" s="1"/>
  <c r="P60" i="6"/>
  <c r="AB60" i="6" s="1"/>
  <c r="H60" i="6"/>
  <c r="R59" i="6"/>
  <c r="AD59" i="6" s="1"/>
  <c r="P59" i="6"/>
  <c r="L59" i="6" s="1"/>
  <c r="H59" i="6"/>
  <c r="R58" i="6"/>
  <c r="AD58" i="6" s="1"/>
  <c r="P58" i="6"/>
  <c r="AB58" i="6" s="1"/>
  <c r="H58" i="6"/>
  <c r="R57" i="6"/>
  <c r="AD57" i="6" s="1"/>
  <c r="P57" i="6"/>
  <c r="L57" i="6" s="1"/>
  <c r="H57" i="6"/>
  <c r="R56" i="6"/>
  <c r="AD56" i="6" s="1"/>
  <c r="P56" i="6"/>
  <c r="H56" i="6"/>
  <c r="R55" i="6"/>
  <c r="AD55" i="6" s="1"/>
  <c r="P55" i="6"/>
  <c r="L55" i="6" s="1"/>
  <c r="H55" i="6"/>
  <c r="R54" i="6"/>
  <c r="AD54" i="6" s="1"/>
  <c r="P54" i="6"/>
  <c r="L54" i="6" s="1"/>
  <c r="H54" i="6"/>
  <c r="R53" i="6"/>
  <c r="AD53" i="6" s="1"/>
  <c r="P53" i="6"/>
  <c r="H53" i="6"/>
  <c r="R52" i="6"/>
  <c r="AD52" i="6" s="1"/>
  <c r="P52" i="6"/>
  <c r="Q52" i="6" s="1"/>
  <c r="AC52" i="6" s="1"/>
  <c r="L52" i="6"/>
  <c r="H52" i="6"/>
  <c r="R51" i="6"/>
  <c r="AD51" i="6" s="1"/>
  <c r="P51" i="6"/>
  <c r="Q51" i="6" s="1"/>
  <c r="AC51" i="6" s="1"/>
  <c r="H51" i="6"/>
  <c r="R50" i="6"/>
  <c r="AD50" i="6" s="1"/>
  <c r="P50" i="6"/>
  <c r="AB50" i="6" s="1"/>
  <c r="H50" i="6"/>
  <c r="R49" i="6"/>
  <c r="AD49" i="6" s="1"/>
  <c r="P49" i="6"/>
  <c r="L49" i="6" s="1"/>
  <c r="H49" i="6"/>
  <c r="R48" i="6"/>
  <c r="AD48" i="6" s="1"/>
  <c r="P48" i="6"/>
  <c r="H48" i="6"/>
  <c r="R47" i="6"/>
  <c r="AD47" i="6" s="1"/>
  <c r="P47" i="6"/>
  <c r="Q47" i="6" s="1"/>
  <c r="AC47" i="6" s="1"/>
  <c r="H47" i="6"/>
  <c r="R46" i="6"/>
  <c r="AD46" i="6" s="1"/>
  <c r="P46" i="6"/>
  <c r="H46" i="6"/>
  <c r="R45" i="6"/>
  <c r="AD45" i="6" s="1"/>
  <c r="P45" i="6"/>
  <c r="L45" i="6" s="1"/>
  <c r="H45" i="6"/>
  <c r="R44" i="6"/>
  <c r="AD44" i="6" s="1"/>
  <c r="P44" i="6"/>
  <c r="L44" i="6" s="1"/>
  <c r="H44" i="6"/>
  <c r="R43" i="6"/>
  <c r="AD43" i="6" s="1"/>
  <c r="P43" i="6"/>
  <c r="AB43" i="6" s="1"/>
  <c r="H43" i="6"/>
  <c r="R42" i="6"/>
  <c r="AD42" i="6" s="1"/>
  <c r="P42" i="6"/>
  <c r="Q42" i="6" s="1"/>
  <c r="AC42" i="6" s="1"/>
  <c r="H42" i="6"/>
  <c r="R41" i="6"/>
  <c r="AD41" i="6" s="1"/>
  <c r="P41" i="6"/>
  <c r="AB41" i="6" s="1"/>
  <c r="H41" i="6"/>
  <c r="R40" i="6"/>
  <c r="AD40" i="6" s="1"/>
  <c r="P40" i="6"/>
  <c r="L40" i="6" s="1"/>
  <c r="H40" i="6"/>
  <c r="R39" i="6"/>
  <c r="AD39" i="6" s="1"/>
  <c r="P39" i="6"/>
  <c r="L39" i="6" s="1"/>
  <c r="H39" i="6"/>
  <c r="R38" i="6"/>
  <c r="AD38" i="6"/>
  <c r="P38" i="6"/>
  <c r="Q38" i="6" s="1"/>
  <c r="AC38" i="6" s="1"/>
  <c r="H38" i="6"/>
  <c r="R37" i="6"/>
  <c r="AD37" i="6" s="1"/>
  <c r="P37" i="6"/>
  <c r="Q37" i="6" s="1"/>
  <c r="AC37" i="6" s="1"/>
  <c r="H37" i="6"/>
  <c r="R36" i="6"/>
  <c r="AD36" i="6" s="1"/>
  <c r="P36" i="6"/>
  <c r="L36" i="6" s="1"/>
  <c r="H36" i="6"/>
  <c r="R35" i="6"/>
  <c r="AD35" i="6" s="1"/>
  <c r="P35" i="6"/>
  <c r="H35" i="6"/>
  <c r="R34" i="6"/>
  <c r="AD34" i="6" s="1"/>
  <c r="P34" i="6"/>
  <c r="AB34" i="6" s="1"/>
  <c r="H34" i="6"/>
  <c r="R33" i="6"/>
  <c r="AD33" i="6" s="1"/>
  <c r="P33" i="6"/>
  <c r="L33" i="6" s="1"/>
  <c r="H33" i="6"/>
  <c r="R32" i="6"/>
  <c r="AD32" i="6" s="1"/>
  <c r="P32" i="6"/>
  <c r="L32" i="6" s="1"/>
  <c r="H32" i="6"/>
  <c r="R31" i="6"/>
  <c r="AD31" i="6" s="1"/>
  <c r="P31" i="6"/>
  <c r="AB31" i="6" s="1"/>
  <c r="H31" i="6"/>
  <c r="R30" i="6"/>
  <c r="AD30" i="6"/>
  <c r="P30" i="6"/>
  <c r="AB30" i="6" s="1"/>
  <c r="H30" i="6"/>
  <c r="R29" i="6"/>
  <c r="AD29" i="6" s="1"/>
  <c r="P29" i="6"/>
  <c r="L29" i="6" s="1"/>
  <c r="R28" i="6"/>
  <c r="AD28" i="6" s="1"/>
  <c r="P28" i="6"/>
  <c r="AB28" i="6" s="1"/>
  <c r="L28" i="6"/>
  <c r="R27" i="6"/>
  <c r="AD27" i="6" s="1"/>
  <c r="P27" i="6"/>
  <c r="L27" i="6" s="1"/>
  <c r="R26" i="6"/>
  <c r="AD26" i="6" s="1"/>
  <c r="P26" i="6"/>
  <c r="AB26" i="6" s="1"/>
  <c r="R25" i="6"/>
  <c r="AD25" i="6" s="1"/>
  <c r="P25" i="6"/>
  <c r="R24" i="6"/>
  <c r="AD24" i="6" s="1"/>
  <c r="P24" i="6"/>
  <c r="L24" i="6" s="1"/>
  <c r="R23" i="6"/>
  <c r="AD23" i="6" s="1"/>
  <c r="P23" i="6"/>
  <c r="R22" i="6"/>
  <c r="AD22" i="6" s="1"/>
  <c r="P22" i="6"/>
  <c r="AB22" i="6" s="1"/>
  <c r="R21" i="6"/>
  <c r="AD21" i="6" s="1"/>
  <c r="P21" i="6"/>
  <c r="AB21" i="6" s="1"/>
  <c r="R20" i="6"/>
  <c r="AD20" i="6" s="1"/>
  <c r="P20" i="6"/>
  <c r="Q20" i="6" s="1"/>
  <c r="AC20" i="6" s="1"/>
  <c r="P21" i="2"/>
  <c r="Q21" i="2" s="1"/>
  <c r="AC21" i="2" s="1"/>
  <c r="R21" i="2"/>
  <c r="AD21" i="2" s="1"/>
  <c r="P22" i="2"/>
  <c r="Q22" i="2" s="1"/>
  <c r="AC22" i="2" s="1"/>
  <c r="R22" i="2"/>
  <c r="AD22" i="2" s="1"/>
  <c r="P23" i="2"/>
  <c r="AB23" i="2" s="1"/>
  <c r="R23" i="2"/>
  <c r="AD23" i="2" s="1"/>
  <c r="P24" i="2"/>
  <c r="Q24" i="2" s="1"/>
  <c r="AC24" i="2" s="1"/>
  <c r="R24" i="2"/>
  <c r="AD24" i="2" s="1"/>
  <c r="P25" i="2"/>
  <c r="L25" i="2" s="1"/>
  <c r="R25" i="2"/>
  <c r="AD25" i="2" s="1"/>
  <c r="P26" i="2"/>
  <c r="AB26" i="2" s="1"/>
  <c r="R26" i="2"/>
  <c r="AD26" i="2" s="1"/>
  <c r="P27" i="2"/>
  <c r="Q27" i="2" s="1"/>
  <c r="AC27" i="2" s="1"/>
  <c r="R27" i="2"/>
  <c r="AD27" i="2" s="1"/>
  <c r="P28" i="2"/>
  <c r="L28" i="2" s="1"/>
  <c r="R28" i="2"/>
  <c r="AD28" i="2" s="1"/>
  <c r="P29" i="2"/>
  <c r="AB29" i="2" s="1"/>
  <c r="R29" i="2"/>
  <c r="AD29" i="2" s="1"/>
  <c r="P30" i="2"/>
  <c r="AB30" i="2" s="1"/>
  <c r="R30" i="2"/>
  <c r="AD30" i="2" s="1"/>
  <c r="P31" i="2"/>
  <c r="AB31" i="2" s="1"/>
  <c r="R31" i="2"/>
  <c r="AD31" i="2" s="1"/>
  <c r="P32" i="2"/>
  <c r="L32" i="2" s="1"/>
  <c r="R32" i="2"/>
  <c r="AD32" i="2" s="1"/>
  <c r="P33" i="2"/>
  <c r="Q33" i="2" s="1"/>
  <c r="AC33" i="2" s="1"/>
  <c r="R33" i="2"/>
  <c r="AD33" i="2" s="1"/>
  <c r="P34" i="2"/>
  <c r="Q34" i="2" s="1"/>
  <c r="AC34" i="2" s="1"/>
  <c r="R34" i="2"/>
  <c r="AD34" i="2" s="1"/>
  <c r="P35" i="2"/>
  <c r="Q35" i="2" s="1"/>
  <c r="AC35" i="2" s="1"/>
  <c r="R35" i="2"/>
  <c r="AD35" i="2" s="1"/>
  <c r="P36" i="2"/>
  <c r="L36" i="2" s="1"/>
  <c r="R36" i="2"/>
  <c r="AD36" i="2" s="1"/>
  <c r="P37" i="2"/>
  <c r="AB37" i="2" s="1"/>
  <c r="R37" i="2"/>
  <c r="AD37" i="2" s="1"/>
  <c r="P38" i="2"/>
  <c r="L38" i="2" s="1"/>
  <c r="R38" i="2"/>
  <c r="AD38" i="2" s="1"/>
  <c r="P39" i="2"/>
  <c r="AB39" i="2" s="1"/>
  <c r="R39" i="2"/>
  <c r="AD39" i="2" s="1"/>
  <c r="P40" i="2"/>
  <c r="L40" i="2" s="1"/>
  <c r="R40" i="2"/>
  <c r="AD40" i="2" s="1"/>
  <c r="P41" i="2"/>
  <c r="L41" i="2" s="1"/>
  <c r="R41" i="2"/>
  <c r="AD41" i="2" s="1"/>
  <c r="P42" i="2"/>
  <c r="AB42" i="2" s="1"/>
  <c r="R42" i="2"/>
  <c r="AD42" i="2" s="1"/>
  <c r="P43" i="2"/>
  <c r="Q43" i="2" s="1"/>
  <c r="AC43" i="2" s="1"/>
  <c r="R43" i="2"/>
  <c r="AD43" i="2" s="1"/>
  <c r="P44" i="2"/>
  <c r="AB44" i="2" s="1"/>
  <c r="R44" i="2"/>
  <c r="AD44" i="2" s="1"/>
  <c r="P45" i="2"/>
  <c r="AB45" i="2" s="1"/>
  <c r="R45" i="2"/>
  <c r="AD45" i="2" s="1"/>
  <c r="P46" i="2"/>
  <c r="L46" i="2" s="1"/>
  <c r="R46" i="2"/>
  <c r="AD46" i="2" s="1"/>
  <c r="P47" i="2"/>
  <c r="R47" i="2"/>
  <c r="AD47" i="2" s="1"/>
  <c r="P48" i="2"/>
  <c r="AB48" i="2" s="1"/>
  <c r="R48" i="2"/>
  <c r="AD48" i="2" s="1"/>
  <c r="P49" i="2"/>
  <c r="AB49" i="2" s="1"/>
  <c r="R49" i="2"/>
  <c r="AD49" i="2" s="1"/>
  <c r="P50" i="2"/>
  <c r="Q50" i="2" s="1"/>
  <c r="AC50" i="2" s="1"/>
  <c r="R50" i="2"/>
  <c r="AD50" i="2" s="1"/>
  <c r="P51" i="2"/>
  <c r="AB51" i="2" s="1"/>
  <c r="R51" i="2"/>
  <c r="AD51" i="2" s="1"/>
  <c r="P52" i="2"/>
  <c r="AB52" i="2" s="1"/>
  <c r="R52" i="2"/>
  <c r="AD52" i="2" s="1"/>
  <c r="P53" i="2"/>
  <c r="AB53" i="2" s="1"/>
  <c r="R53" i="2"/>
  <c r="AD53" i="2" s="1"/>
  <c r="P54" i="2"/>
  <c r="L54" i="2" s="1"/>
  <c r="R54" i="2"/>
  <c r="AD54" i="2" s="1"/>
  <c r="P55" i="2"/>
  <c r="AB55" i="2" s="1"/>
  <c r="R55" i="2"/>
  <c r="AD55" i="2" s="1"/>
  <c r="P56" i="2"/>
  <c r="AB56" i="2" s="1"/>
  <c r="R56" i="2"/>
  <c r="AD56" i="2" s="1"/>
  <c r="P57" i="2"/>
  <c r="Q57" i="2" s="1"/>
  <c r="AC57" i="2" s="1"/>
  <c r="R57" i="2"/>
  <c r="AD57" i="2" s="1"/>
  <c r="P58" i="2"/>
  <c r="L58" i="2" s="1"/>
  <c r="R58" i="2"/>
  <c r="AD58" i="2" s="1"/>
  <c r="P59" i="2"/>
  <c r="L59" i="2" s="1"/>
  <c r="R59" i="2"/>
  <c r="AD59" i="2" s="1"/>
  <c r="P60" i="2"/>
  <c r="Q60" i="2" s="1"/>
  <c r="AC60" i="2" s="1"/>
  <c r="R60" i="2"/>
  <c r="AD60" i="2" s="1"/>
  <c r="P61" i="2"/>
  <c r="AB61" i="2" s="1"/>
  <c r="R61" i="2"/>
  <c r="AD61" i="2" s="1"/>
  <c r="P62" i="2"/>
  <c r="Q62" i="2" s="1"/>
  <c r="AC62" i="2" s="1"/>
  <c r="R62" i="2"/>
  <c r="AD62" i="2" s="1"/>
  <c r="P63" i="2"/>
  <c r="Q63" i="2" s="1"/>
  <c r="AC63" i="2" s="1"/>
  <c r="R63" i="2"/>
  <c r="AD63" i="2" s="1"/>
  <c r="P64" i="2"/>
  <c r="Q64" i="2" s="1"/>
  <c r="AC64" i="2" s="1"/>
  <c r="R64" i="2"/>
  <c r="AD64" i="2" s="1"/>
  <c r="P65" i="2"/>
  <c r="L65" i="2" s="1"/>
  <c r="R65" i="2"/>
  <c r="AD65" i="2" s="1"/>
  <c r="P66" i="2"/>
  <c r="Q66" i="2" s="1"/>
  <c r="AC66" i="2" s="1"/>
  <c r="R66" i="2"/>
  <c r="AD66" i="2" s="1"/>
  <c r="P67" i="2"/>
  <c r="AB67" i="2" s="1"/>
  <c r="R67" i="2"/>
  <c r="AD67" i="2" s="1"/>
  <c r="P68" i="2"/>
  <c r="L68" i="2" s="1"/>
  <c r="R68" i="2"/>
  <c r="AD68" i="2" s="1"/>
  <c r="P69" i="2"/>
  <c r="L69" i="2" s="1"/>
  <c r="R69" i="2"/>
  <c r="AD69" i="2" s="1"/>
  <c r="C76" i="2"/>
  <c r="C77" i="2"/>
  <c r="C75" i="2"/>
  <c r="H20" i="2"/>
  <c r="P20" i="2"/>
  <c r="AB20" i="2" s="1"/>
  <c r="R20" i="2"/>
  <c r="AD20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M25" i="2"/>
  <c r="H23" i="6"/>
  <c r="H25" i="6"/>
  <c r="H29" i="6"/>
  <c r="H28" i="6"/>
  <c r="Y22" i="6"/>
  <c r="H24" i="6"/>
  <c r="H22" i="6"/>
  <c r="H27" i="6"/>
  <c r="Y24" i="2"/>
  <c r="Y27" i="6"/>
  <c r="M22" i="6"/>
  <c r="Y28" i="2"/>
  <c r="M27" i="2"/>
  <c r="Y29" i="2"/>
  <c r="Y28" i="6"/>
  <c r="M28" i="2"/>
  <c r="M28" i="6"/>
  <c r="M29" i="2"/>
  <c r="Y22" i="2"/>
  <c r="Y29" i="6"/>
  <c r="M29" i="6"/>
  <c r="Y26" i="2"/>
  <c r="AB59" i="6"/>
  <c r="H20" i="6"/>
  <c r="Y20" i="6"/>
  <c r="W30" i="6" s="1"/>
  <c r="Q50" i="6"/>
  <c r="AC50" i="6" s="1"/>
  <c r="L38" i="6"/>
  <c r="Q48" i="6"/>
  <c r="AC48" i="6" s="1"/>
  <c r="L47" i="6"/>
  <c r="Y21" i="2"/>
  <c r="Y20" i="2"/>
  <c r="AB49" i="6"/>
  <c r="Q61" i="6"/>
  <c r="AC61" i="6" s="1"/>
  <c r="L67" i="6"/>
  <c r="AB47" i="6"/>
  <c r="M24" i="2"/>
  <c r="M22" i="2"/>
  <c r="Q26" i="6"/>
  <c r="AC26" i="6" s="1"/>
  <c r="Y23" i="6"/>
  <c r="L23" i="6"/>
  <c r="H15" i="2"/>
  <c r="AC10" i="2" s="1"/>
  <c r="Y21" i="6"/>
  <c r="Y27" i="2"/>
  <c r="M26" i="2"/>
  <c r="Y25" i="2"/>
  <c r="Y23" i="2"/>
  <c r="M23" i="2"/>
  <c r="M21" i="2"/>
  <c r="Z26" i="6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Y24" i="6"/>
  <c r="M23" i="6"/>
  <c r="O21" i="2"/>
  <c r="S21" i="2" s="1"/>
  <c r="O29" i="2"/>
  <c r="S29" i="2" s="1"/>
  <c r="Y25" i="6"/>
  <c r="M24" i="6"/>
  <c r="O30" i="2"/>
  <c r="AA30" i="2" s="1"/>
  <c r="AE30" i="2" s="1"/>
  <c r="O27" i="2"/>
  <c r="AA27" i="2" s="1"/>
  <c r="AE27" i="2" s="1"/>
  <c r="Y26" i="6"/>
  <c r="M25" i="6"/>
  <c r="M26" i="6"/>
  <c r="U22" i="6" s="1"/>
  <c r="O27" i="6"/>
  <c r="AA27" i="6" s="1"/>
  <c r="AE27" i="6" s="1"/>
  <c r="O29" i="6"/>
  <c r="S29" i="6" s="1"/>
  <c r="AB56" i="6"/>
  <c r="Q59" i="6"/>
  <c r="AC59" i="6" s="1"/>
  <c r="AB38" i="6"/>
  <c r="L43" i="6"/>
  <c r="Q43" i="6"/>
  <c r="AC43" i="6" s="1"/>
  <c r="O20" i="6"/>
  <c r="AA20" i="6" s="1"/>
  <c r="AE20" i="6" s="1"/>
  <c r="L41" i="6"/>
  <c r="L62" i="6"/>
  <c r="AB64" i="6"/>
  <c r="L64" i="6"/>
  <c r="AB52" i="6"/>
  <c r="AB25" i="6"/>
  <c r="Q25" i="6"/>
  <c r="AC25" i="6" s="1"/>
  <c r="Q57" i="6"/>
  <c r="AC57" i="6" s="1"/>
  <c r="AB57" i="6"/>
  <c r="Q68" i="6"/>
  <c r="AC68" i="6" s="1"/>
  <c r="AB66" i="6"/>
  <c r="Q66" i="6"/>
  <c r="AC66" i="6" s="1"/>
  <c r="L66" i="6"/>
  <c r="Q44" i="6"/>
  <c r="AC44" i="6" s="1"/>
  <c r="Q54" i="6"/>
  <c r="AC54" i="6" s="1"/>
  <c r="L51" i="6"/>
  <c r="B23" i="6"/>
  <c r="AB55" i="6"/>
  <c r="AB37" i="6"/>
  <c r="Q58" i="6"/>
  <c r="AC58" i="6" s="1"/>
  <c r="L58" i="6"/>
  <c r="B35" i="6"/>
  <c r="AB36" i="6"/>
  <c r="AB32" i="6"/>
  <c r="Q49" i="6"/>
  <c r="AC49" i="6" s="1"/>
  <c r="Q28" i="6"/>
  <c r="AC28" i="6" s="1"/>
  <c r="AB20" i="6"/>
  <c r="Q36" i="6"/>
  <c r="AC36" i="6" s="1"/>
  <c r="Q65" i="6"/>
  <c r="AC65" i="6" s="1"/>
  <c r="L65" i="6"/>
  <c r="L22" i="6"/>
  <c r="L34" i="6"/>
  <c r="AB39" i="6"/>
  <c r="AB67" i="6"/>
  <c r="L37" i="6"/>
  <c r="Q32" i="6"/>
  <c r="AC32" i="6" s="1"/>
  <c r="L31" i="6"/>
  <c r="AB48" i="6"/>
  <c r="L48" i="6"/>
  <c r="Q63" i="6"/>
  <c r="AC63" i="6" s="1"/>
  <c r="AB63" i="6"/>
  <c r="L42" i="6"/>
  <c r="AB45" i="6"/>
  <c r="Q45" i="6"/>
  <c r="AC45" i="6" s="1"/>
  <c r="B21" i="6"/>
  <c r="Q29" i="6"/>
  <c r="AC29" i="6" s="1"/>
  <c r="X30" i="6"/>
  <c r="Q31" i="6"/>
  <c r="AC31" i="6" s="1"/>
  <c r="AB62" i="6"/>
  <c r="AB29" i="6"/>
  <c r="Q39" i="6"/>
  <c r="AC39" i="6" s="1"/>
  <c r="Q23" i="6"/>
  <c r="AC23" i="6" s="1"/>
  <c r="AB23" i="6"/>
  <c r="AB51" i="6" l="1"/>
  <c r="L69" i="6"/>
  <c r="S25" i="6"/>
  <c r="AA42" i="2"/>
  <c r="AE42" i="2" s="1"/>
  <c r="AA67" i="6"/>
  <c r="AE67" i="6" s="1"/>
  <c r="S66" i="2"/>
  <c r="S41" i="6"/>
  <c r="AA57" i="6"/>
  <c r="AE57" i="6" s="1"/>
  <c r="AA23" i="6"/>
  <c r="AE23" i="6" s="1"/>
  <c r="AA60" i="6"/>
  <c r="AE60" i="6" s="1"/>
  <c r="S28" i="6"/>
  <c r="S51" i="6"/>
  <c r="S59" i="6"/>
  <c r="AB42" i="6"/>
  <c r="Q55" i="6"/>
  <c r="AC55" i="6" s="1"/>
  <c r="AB68" i="6"/>
  <c r="U21" i="6"/>
  <c r="B47" i="6"/>
  <c r="X22" i="6"/>
  <c r="AA53" i="6"/>
  <c r="AE53" i="6" s="1"/>
  <c r="S36" i="2"/>
  <c r="AB62" i="2"/>
  <c r="AB35" i="2"/>
  <c r="AB63" i="2"/>
  <c r="L67" i="2"/>
  <c r="AB68" i="2"/>
  <c r="Q51" i="2"/>
  <c r="AC51" i="2" s="1"/>
  <c r="L48" i="2"/>
  <c r="Q56" i="2"/>
  <c r="AC56" i="2" s="1"/>
  <c r="L44" i="2"/>
  <c r="AB32" i="2"/>
  <c r="L63" i="2"/>
  <c r="AB40" i="2"/>
  <c r="S52" i="6"/>
  <c r="AA60" i="2"/>
  <c r="AE60" i="2" s="1"/>
  <c r="S68" i="6"/>
  <c r="L23" i="2"/>
  <c r="Q32" i="2"/>
  <c r="AC32" i="2" s="1"/>
  <c r="Q29" i="2"/>
  <c r="AC29" i="2" s="1"/>
  <c r="H16" i="6"/>
  <c r="AA25" i="2"/>
  <c r="AE25" i="2" s="1"/>
  <c r="H14" i="6"/>
  <c r="Q68" i="2"/>
  <c r="AC68" i="2" s="1"/>
  <c r="L51" i="2"/>
  <c r="Q42" i="2"/>
  <c r="AC42" i="2" s="1"/>
  <c r="L42" i="2"/>
  <c r="L50" i="2"/>
  <c r="Q48" i="2"/>
  <c r="AC48" i="2" s="1"/>
  <c r="Q65" i="2"/>
  <c r="AC65" i="2" s="1"/>
  <c r="Q40" i="2"/>
  <c r="AC40" i="2" s="1"/>
  <c r="AA67" i="2"/>
  <c r="AE67" i="2" s="1"/>
  <c r="L45" i="2"/>
  <c r="L35" i="2"/>
  <c r="AB27" i="2"/>
  <c r="Q59" i="2"/>
  <c r="AC59" i="2" s="1"/>
  <c r="B38" i="2"/>
  <c r="AB60" i="2"/>
  <c r="Q30" i="2"/>
  <c r="AC30" i="2" s="1"/>
  <c r="Q26" i="2"/>
  <c r="AC26" i="2" s="1"/>
  <c r="B27" i="2"/>
  <c r="B47" i="2"/>
  <c r="L27" i="2"/>
  <c r="S55" i="2"/>
  <c r="S39" i="2"/>
  <c r="S33" i="6"/>
  <c r="AA64" i="2"/>
  <c r="AE64" i="2" s="1"/>
  <c r="S20" i="2"/>
  <c r="AA65" i="6"/>
  <c r="AE65" i="6" s="1"/>
  <c r="S35" i="2"/>
  <c r="S59" i="2"/>
  <c r="AA66" i="6"/>
  <c r="AE66" i="6" s="1"/>
  <c r="AA65" i="2"/>
  <c r="AE65" i="2" s="1"/>
  <c r="AA58" i="6"/>
  <c r="AE58" i="6" s="1"/>
  <c r="AA24" i="6"/>
  <c r="AE24" i="6" s="1"/>
  <c r="AA42" i="6"/>
  <c r="AE42" i="6" s="1"/>
  <c r="S34" i="6"/>
  <c r="S43" i="2"/>
  <c r="AA24" i="2"/>
  <c r="AE24" i="2" s="1"/>
  <c r="S53" i="2"/>
  <c r="AA61" i="2"/>
  <c r="AE61" i="2" s="1"/>
  <c r="AA46" i="2"/>
  <c r="AE46" i="2" s="1"/>
  <c r="AA54" i="2"/>
  <c r="AE54" i="2" s="1"/>
  <c r="AA62" i="2"/>
  <c r="AE62" i="2" s="1"/>
  <c r="S58" i="2"/>
  <c r="AA40" i="2"/>
  <c r="AE40" i="2" s="1"/>
  <c r="S32" i="6"/>
  <c r="S47" i="2"/>
  <c r="S33" i="2"/>
  <c r="AA62" i="6"/>
  <c r="AE62" i="6" s="1"/>
  <c r="S41" i="2"/>
  <c r="AA22" i="2"/>
  <c r="AE22" i="2" s="1"/>
  <c r="Q49" i="2"/>
  <c r="AC49" i="2" s="1"/>
  <c r="B44" i="2"/>
  <c r="L60" i="2"/>
  <c r="AB54" i="2"/>
  <c r="L30" i="2"/>
  <c r="B32" i="2"/>
  <c r="AB21" i="2"/>
  <c r="S38" i="6"/>
  <c r="B25" i="2"/>
  <c r="AB66" i="2"/>
  <c r="L34" i="2"/>
  <c r="Q54" i="2"/>
  <c r="AC54" i="2" s="1"/>
  <c r="AB59" i="2"/>
  <c r="L26" i="2"/>
  <c r="AA46" i="6"/>
  <c r="AE46" i="6" s="1"/>
  <c r="Q67" i="2"/>
  <c r="AC67" i="2" s="1"/>
  <c r="AA29" i="2"/>
  <c r="AE29" i="2" s="1"/>
  <c r="AA54" i="6"/>
  <c r="AE54" i="6" s="1"/>
  <c r="AA30" i="6"/>
  <c r="AE30" i="6" s="1"/>
  <c r="AB25" i="2"/>
  <c r="AB28" i="2"/>
  <c r="AB34" i="2"/>
  <c r="L21" i="2"/>
  <c r="V30" i="2"/>
  <c r="AB65" i="2"/>
  <c r="Q31" i="2"/>
  <c r="AC31" i="2" s="1"/>
  <c r="AA49" i="2"/>
  <c r="AE49" i="2" s="1"/>
  <c r="AA69" i="2"/>
  <c r="AE69" i="2" s="1"/>
  <c r="AA57" i="2"/>
  <c r="AE57" i="2" s="1"/>
  <c r="AA63" i="2"/>
  <c r="AE63" i="2" s="1"/>
  <c r="L31" i="2"/>
  <c r="L33" i="2"/>
  <c r="Q25" i="2"/>
  <c r="AC25" i="2" s="1"/>
  <c r="Q28" i="2"/>
  <c r="AC28" i="2" s="1"/>
  <c r="V21" i="2"/>
  <c r="AB38" i="2"/>
  <c r="W21" i="2"/>
  <c r="S50" i="2"/>
  <c r="S68" i="2"/>
  <c r="AA37" i="6"/>
  <c r="AE37" i="6" s="1"/>
  <c r="S32" i="2"/>
  <c r="AA45" i="6"/>
  <c r="AE45" i="6" s="1"/>
  <c r="AA34" i="2"/>
  <c r="AE34" i="2" s="1"/>
  <c r="S48" i="2"/>
  <c r="S61" i="6"/>
  <c r="S27" i="6"/>
  <c r="S56" i="2"/>
  <c r="AA23" i="2"/>
  <c r="AE23" i="2" s="1"/>
  <c r="AA55" i="6"/>
  <c r="AE55" i="6" s="1"/>
  <c r="AA69" i="6"/>
  <c r="AE69" i="6" s="1"/>
  <c r="AA21" i="6"/>
  <c r="AE21" i="6" s="1"/>
  <c r="S26" i="2"/>
  <c r="AA40" i="6"/>
  <c r="AE40" i="6" s="1"/>
  <c r="AA37" i="2"/>
  <c r="AE37" i="2" s="1"/>
  <c r="AA28" i="2"/>
  <c r="AE28" i="2" s="1"/>
  <c r="S39" i="6"/>
  <c r="AA52" i="2"/>
  <c r="AE52" i="2" s="1"/>
  <c r="S45" i="2"/>
  <c r="AA44" i="2"/>
  <c r="AE44" i="2" s="1"/>
  <c r="AA29" i="6"/>
  <c r="AE29" i="6" s="1"/>
  <c r="S47" i="6"/>
  <c r="AA64" i="6"/>
  <c r="AE64" i="6" s="1"/>
  <c r="S27" i="2"/>
  <c r="AA38" i="2"/>
  <c r="AE38" i="2" s="1"/>
  <c r="C8" i="6"/>
  <c r="AA31" i="2"/>
  <c r="AE31" i="2" s="1"/>
  <c r="S51" i="2"/>
  <c r="AA48" i="6"/>
  <c r="AE48" i="6" s="1"/>
  <c r="AA21" i="2"/>
  <c r="AE21" i="2" s="1"/>
  <c r="V25" i="2"/>
  <c r="B66" i="6"/>
  <c r="V20" i="6"/>
  <c r="Q38" i="2"/>
  <c r="AC38" i="2" s="1"/>
  <c r="W29" i="6"/>
  <c r="L60" i="6"/>
  <c r="Q60" i="6"/>
  <c r="AC60" i="6" s="1"/>
  <c r="L49" i="2"/>
  <c r="B41" i="2"/>
  <c r="Q45" i="2"/>
  <c r="AC45" i="2" s="1"/>
  <c r="L47" i="2"/>
  <c r="I14" i="6"/>
  <c r="B46" i="2"/>
  <c r="L66" i="2"/>
  <c r="AB54" i="6"/>
  <c r="Q52" i="2"/>
  <c r="AC52" i="2" s="1"/>
  <c r="Q46" i="6"/>
  <c r="AC46" i="6" s="1"/>
  <c r="AB27" i="6"/>
  <c r="L56" i="2"/>
  <c r="L64" i="2"/>
  <c r="L50" i="6"/>
  <c r="Q69" i="6"/>
  <c r="AC69" i="6" s="1"/>
  <c r="Q41" i="6"/>
  <c r="AC41" i="6" s="1"/>
  <c r="B24" i="2"/>
  <c r="L24" i="2"/>
  <c r="L53" i="2"/>
  <c r="B32" i="6"/>
  <c r="Q69" i="2"/>
  <c r="AC69" i="2" s="1"/>
  <c r="AB24" i="2"/>
  <c r="B28" i="2"/>
  <c r="L43" i="2"/>
  <c r="B40" i="2"/>
  <c r="B23" i="2"/>
  <c r="AB36" i="2"/>
  <c r="Q34" i="6"/>
  <c r="AC34" i="6" s="1"/>
  <c r="V22" i="6"/>
  <c r="X23" i="2"/>
  <c r="Q36" i="2"/>
  <c r="AC36" i="2" s="1"/>
  <c r="L29" i="2"/>
  <c r="AB46" i="6"/>
  <c r="L46" i="6"/>
  <c r="Q44" i="2"/>
  <c r="AC44" i="2" s="1"/>
  <c r="X28" i="6"/>
  <c r="U28" i="6"/>
  <c r="AB33" i="2"/>
  <c r="L30" i="6"/>
  <c r="AB40" i="6"/>
  <c r="W20" i="6"/>
  <c r="V23" i="6"/>
  <c r="Q39" i="2"/>
  <c r="AC39" i="2" s="1"/>
  <c r="L39" i="2"/>
  <c r="B34" i="6"/>
  <c r="B36" i="6"/>
  <c r="X20" i="6"/>
  <c r="B58" i="6"/>
  <c r="AB69" i="2"/>
  <c r="B43" i="2"/>
  <c r="B36" i="2"/>
  <c r="W24" i="6"/>
  <c r="Q30" i="6"/>
  <c r="AC30" i="6" s="1"/>
  <c r="Q41" i="2"/>
  <c r="AC41" i="2" s="1"/>
  <c r="Q40" i="6"/>
  <c r="AC40" i="6" s="1"/>
  <c r="AB64" i="2"/>
  <c r="V25" i="6"/>
  <c r="V28" i="2"/>
  <c r="W25" i="2"/>
  <c r="K14" i="2"/>
  <c r="Q23" i="2"/>
  <c r="AC23" i="2" s="1"/>
  <c r="AB41" i="2"/>
  <c r="W25" i="6"/>
  <c r="B49" i="2"/>
  <c r="W28" i="6"/>
  <c r="AB43" i="2"/>
  <c r="W28" i="2"/>
  <c r="H16" i="2"/>
  <c r="AD10" i="2" s="1"/>
  <c r="AA43" i="6"/>
  <c r="AE43" i="6" s="1"/>
  <c r="AA44" i="6"/>
  <c r="AE44" i="6" s="1"/>
  <c r="AA50" i="6"/>
  <c r="AE50" i="6" s="1"/>
  <c r="AA26" i="6"/>
  <c r="AE26" i="6" s="1"/>
  <c r="AA35" i="6"/>
  <c r="AE35" i="6" s="1"/>
  <c r="AA63" i="6"/>
  <c r="AE63" i="6" s="1"/>
  <c r="AA22" i="6"/>
  <c r="AE22" i="6" s="1"/>
  <c r="S49" i="6"/>
  <c r="S36" i="6"/>
  <c r="AA56" i="6"/>
  <c r="AE56" i="6" s="1"/>
  <c r="S20" i="6"/>
  <c r="S31" i="6"/>
  <c r="L20" i="6"/>
  <c r="Q53" i="6"/>
  <c r="AC53" i="6" s="1"/>
  <c r="L53" i="6"/>
  <c r="B69" i="6"/>
  <c r="B67" i="6"/>
  <c r="B49" i="6"/>
  <c r="X29" i="2"/>
  <c r="B41" i="6"/>
  <c r="W29" i="2"/>
  <c r="W24" i="2"/>
  <c r="B61" i="2"/>
  <c r="B65" i="2"/>
  <c r="V20" i="2"/>
  <c r="Q55" i="2"/>
  <c r="AC55" i="2" s="1"/>
  <c r="X25" i="2"/>
  <c r="X22" i="2"/>
  <c r="B37" i="2"/>
  <c r="Q53" i="2"/>
  <c r="AC53" i="2" s="1"/>
  <c r="B34" i="2"/>
  <c r="B22" i="2"/>
  <c r="AB50" i="2"/>
  <c r="X29" i="6"/>
  <c r="B27" i="6"/>
  <c r="Q27" i="6"/>
  <c r="AC27" i="6" s="1"/>
  <c r="Q35" i="6"/>
  <c r="AC35" i="6" s="1"/>
  <c r="L35" i="6"/>
  <c r="U23" i="6"/>
  <c r="L55" i="2"/>
  <c r="S30" i="2"/>
  <c r="B43" i="6"/>
  <c r="B69" i="2"/>
  <c r="W23" i="2"/>
  <c r="U29" i="2"/>
  <c r="B60" i="6"/>
  <c r="V29" i="2"/>
  <c r="B56" i="6"/>
  <c r="U22" i="2"/>
  <c r="X24" i="2"/>
  <c r="B63" i="2"/>
  <c r="W20" i="2"/>
  <c r="B45" i="2"/>
  <c r="B26" i="2"/>
  <c r="B33" i="2"/>
  <c r="Q37" i="2"/>
  <c r="AC37" i="2" s="1"/>
  <c r="B55" i="2"/>
  <c r="U29" i="6"/>
  <c r="L57" i="2"/>
  <c r="L22" i="2"/>
  <c r="V30" i="6"/>
  <c r="U30" i="6"/>
  <c r="Q61" i="2"/>
  <c r="AC61" i="2" s="1"/>
  <c r="Q47" i="2"/>
  <c r="AC47" i="2" s="1"/>
  <c r="AB47" i="2"/>
  <c r="L37" i="2"/>
  <c r="L25" i="6"/>
  <c r="B25" i="6"/>
  <c r="K15" i="6"/>
  <c r="B28" i="6"/>
  <c r="B50" i="6"/>
  <c r="U20" i="6"/>
  <c r="W22" i="2"/>
  <c r="B29" i="6"/>
  <c r="L61" i="6"/>
  <c r="AB61" i="6"/>
  <c r="B64" i="6"/>
  <c r="B31" i="6"/>
  <c r="B56" i="2"/>
  <c r="U23" i="2"/>
  <c r="AB57" i="2"/>
  <c r="AB33" i="6"/>
  <c r="B45" i="6"/>
  <c r="X21" i="6"/>
  <c r="B52" i="6"/>
  <c r="W23" i="6"/>
  <c r="B68" i="6"/>
  <c r="V21" i="6"/>
  <c r="X28" i="2"/>
  <c r="B65" i="6"/>
  <c r="X25" i="6"/>
  <c r="B30" i="6"/>
  <c r="B67" i="2"/>
  <c r="B35" i="2"/>
  <c r="B62" i="2"/>
  <c r="B58" i="2"/>
  <c r="B66" i="2"/>
  <c r="B39" i="2"/>
  <c r="B48" i="2"/>
  <c r="B42" i="2"/>
  <c r="V23" i="2"/>
  <c r="AB44" i="6"/>
  <c r="L52" i="2"/>
  <c r="B31" i="2"/>
  <c r="Q22" i="6"/>
  <c r="AC22" i="6" s="1"/>
  <c r="B24" i="6"/>
  <c r="B64" i="2"/>
  <c r="B55" i="6"/>
  <c r="L26" i="6"/>
  <c r="W22" i="6"/>
  <c r="X23" i="6"/>
  <c r="V28" i="6"/>
  <c r="B63" i="6"/>
  <c r="B59" i="6"/>
  <c r="B42" i="6"/>
  <c r="U25" i="6"/>
  <c r="B54" i="6"/>
  <c r="B51" i="6"/>
  <c r="W30" i="2"/>
  <c r="B38" i="6"/>
  <c r="X20" i="2"/>
  <c r="B60" i="2"/>
  <c r="U24" i="2"/>
  <c r="L62" i="2"/>
  <c r="U25" i="2"/>
  <c r="B50" i="2"/>
  <c r="Q33" i="6"/>
  <c r="AC33" i="6" s="1"/>
  <c r="B44" i="6"/>
  <c r="X21" i="2"/>
  <c r="L61" i="2"/>
  <c r="V29" i="6"/>
  <c r="AB35" i="6"/>
  <c r="B21" i="2"/>
  <c r="Q58" i="2"/>
  <c r="AC58" i="2" s="1"/>
  <c r="AB58" i="2"/>
  <c r="AB46" i="2"/>
  <c r="Q46" i="2"/>
  <c r="AC46" i="2" s="1"/>
  <c r="Q56" i="6"/>
  <c r="AC56" i="6" s="1"/>
  <c r="L56" i="6"/>
  <c r="B68" i="2"/>
  <c r="B39" i="6"/>
  <c r="B40" i="6"/>
  <c r="X30" i="2"/>
  <c r="V24" i="6"/>
  <c r="B57" i="6"/>
  <c r="W21" i="6"/>
  <c r="B37" i="6"/>
  <c r="U20" i="2"/>
  <c r="U24" i="6"/>
  <c r="B53" i="6"/>
  <c r="U28" i="2"/>
  <c r="B62" i="6"/>
  <c r="B57" i="2"/>
  <c r="B53" i="2"/>
  <c r="B52" i="2"/>
  <c r="U21" i="2"/>
  <c r="B29" i="2"/>
  <c r="B30" i="2"/>
  <c r="B22" i="6"/>
  <c r="Q20" i="2"/>
  <c r="AC20" i="2" s="1"/>
  <c r="AB22" i="2"/>
  <c r="Q21" i="6"/>
  <c r="AC21" i="6" s="1"/>
  <c r="L21" i="6"/>
  <c r="B48" i="6"/>
  <c r="B33" i="6"/>
  <c r="X24" i="6"/>
  <c r="V22" i="2"/>
  <c r="V24" i="2"/>
  <c r="B54" i="2"/>
  <c r="B51" i="2"/>
  <c r="B59" i="2"/>
  <c r="B61" i="6"/>
  <c r="B26" i="6"/>
  <c r="L20" i="2"/>
  <c r="AB53" i="6"/>
  <c r="U30" i="2"/>
  <c r="Q24" i="6"/>
  <c r="AC24" i="6" s="1"/>
  <c r="AB24" i="6"/>
  <c r="B46" i="6"/>
  <c r="I15" i="6"/>
  <c r="I15" i="2" s="1"/>
  <c r="X10" i="2" s="1"/>
  <c r="K14" i="6" l="1"/>
  <c r="K16" i="6" s="1"/>
  <c r="Y10" i="2"/>
  <c r="K15" i="2"/>
  <c r="K16" i="2" l="1"/>
  <c r="AA10" i="2" s="1"/>
  <c r="Z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G10" authorId="0" shapeId="0" xr:uid="{2955CBF0-1E16-4DCD-BCE4-68830D00BE96}">
      <text>
        <r>
          <rPr>
            <b/>
            <sz val="9"/>
            <color indexed="81"/>
            <rFont val="ＭＳ Ｐゴシック"/>
            <family val="3"/>
            <charset val="128"/>
          </rPr>
          <t>連絡先:電話番号は市外局番から入力
012-345-6789のようにハイフンを入力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C04095B3-2F83-49CE-8675-2915FE36D2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連絡先:電話番号は市外局番から入力
012-345-6789のようにハイフンを入力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<sst xmlns="http://schemas.openxmlformats.org/spreadsheetml/2006/main" count="903" uniqueCount="754">
  <si>
    <t>db</t>
  </si>
  <si>
    <t>n1</t>
  </si>
  <si>
    <t>n2</t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</si>
  <si>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</si>
  <si>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</si>
  <si>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</si>
  <si>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</si>
  <si>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</si>
  <si>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</si>
  <si>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</si>
  <si>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</si>
  <si>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</si>
  <si>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</si>
  <si>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</si>
  <si>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</si>
  <si>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</si>
  <si>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</si>
  <si>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</si>
  <si>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</si>
  <si>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</si>
  <si>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</si>
  <si>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</si>
  <si>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</si>
  <si>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</si>
  <si>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</si>
  <si>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</si>
  <si>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</si>
  <si>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2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</si>
  <si>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</si>
  <si>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</si>
  <si>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</si>
  <si>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2"/>
  </si>
  <si>
    <t>豊岡市</t>
  </si>
  <si>
    <t>養父市</t>
  </si>
  <si>
    <t>朝来市</t>
    <rPh sb="2" eb="3">
      <t>シ</t>
    </rPh>
    <phoneticPr fontId="2"/>
  </si>
  <si>
    <t>洲本市</t>
  </si>
  <si>
    <t>淡路市</t>
    <rPh sb="0" eb="2">
      <t>アワジ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</si>
  <si>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</si>
  <si>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</si>
  <si>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</si>
  <si>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</si>
  <si>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</si>
  <si>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</si>
  <si>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</si>
  <si>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</si>
  <si>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</si>
  <si>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</si>
  <si>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2"/>
  </si>
  <si>
    <t>川辺郡</t>
    <rPh sb="0" eb="3">
      <t>カワベグン</t>
    </rPh>
    <phoneticPr fontId="2"/>
  </si>
  <si>
    <t>加東市</t>
    <rPh sb="2" eb="3">
      <t>シ</t>
    </rPh>
    <phoneticPr fontId="2"/>
  </si>
  <si>
    <t>たつの市</t>
  </si>
  <si>
    <t>美方郡</t>
    <rPh sb="0" eb="3">
      <t>ミカタグン</t>
    </rPh>
    <phoneticPr fontId="2"/>
  </si>
  <si>
    <t>氏(ｶﾅ)</t>
    <rPh sb="0" eb="1">
      <t>シ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</si>
  <si>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</si>
  <si>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</si>
  <si>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</si>
  <si>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</si>
  <si>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</si>
  <si>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番　　号</t>
    <rPh sb="0" eb="1">
      <t>バン</t>
    </rPh>
    <rPh sb="3" eb="4">
      <t>ゴウ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</si>
  <si>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</si>
  <si>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</si>
  <si>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</si>
  <si>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</si>
  <si>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住　所</t>
    <rPh sb="0" eb="1">
      <t>ジュウ</t>
    </rPh>
    <rPh sb="2" eb="3">
      <t>ショ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</si>
  <si>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</si>
  <si>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</si>
  <si>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</si>
  <si>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</si>
  <si>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ｱﾏｶﾞｻｷｼ</t>
    <phoneticPr fontId="2"/>
  </si>
  <si>
    <t>ｶﾜﾆｼｼ</t>
    <phoneticPr fontId="2"/>
  </si>
  <si>
    <t>ｶﾜﾍﾞｸﾞﾝ</t>
    <phoneticPr fontId="2"/>
  </si>
  <si>
    <t>ｲﾀﾐｼ</t>
    <phoneticPr fontId="2"/>
  </si>
  <si>
    <t>ﾀｶﾗﾂﾞｶｼ</t>
    <phoneticPr fontId="2"/>
  </si>
  <si>
    <t>ﾆｼﾉﾐﾔｼ</t>
    <phoneticPr fontId="2"/>
  </si>
  <si>
    <t>ｱｼﾔｼ</t>
    <phoneticPr fontId="2"/>
  </si>
  <si>
    <t>ｱｶｼｼ</t>
    <phoneticPr fontId="2"/>
  </si>
  <si>
    <t>ｶｺｸﾞﾝ</t>
    <phoneticPr fontId="2"/>
  </si>
  <si>
    <t>ｶｺｶﾞﾜｼ</t>
    <phoneticPr fontId="2"/>
  </si>
  <si>
    <t>ﾀｶｻｺﾞｼ</t>
    <phoneticPr fontId="2"/>
  </si>
  <si>
    <t>ﾐｷｼ</t>
    <phoneticPr fontId="2"/>
  </si>
  <si>
    <t>ｶﾄｳｼ</t>
    <phoneticPr fontId="2"/>
  </si>
  <si>
    <t>ｵﾉｼ</t>
    <phoneticPr fontId="2"/>
  </si>
  <si>
    <t>ｶｻｲｼ</t>
    <phoneticPr fontId="2"/>
  </si>
  <si>
    <t>ﾆｼﾜｷｼ</t>
    <phoneticPr fontId="2"/>
  </si>
  <si>
    <t>ﾋﾒｼﾞｼ</t>
    <phoneticPr fontId="2"/>
  </si>
  <si>
    <t>ｶﾝｻﾞｷｸﾞﾝ</t>
    <phoneticPr fontId="2"/>
  </si>
  <si>
    <t>ｲﾎﾞｸﾞﾝ</t>
    <phoneticPr fontId="2"/>
  </si>
  <si>
    <t>ﾀﾂﾉｼ</t>
    <phoneticPr fontId="2"/>
  </si>
  <si>
    <t>ｱｲｵｲｼ</t>
    <phoneticPr fontId="2"/>
  </si>
  <si>
    <t>ｱｺｳｼ</t>
    <phoneticPr fontId="2"/>
  </si>
  <si>
    <t>ｱｺｳｸﾞﾝ</t>
    <phoneticPr fontId="2"/>
  </si>
  <si>
    <t>ｼｿｳｼ</t>
    <phoneticPr fontId="2"/>
  </si>
  <si>
    <t>ｻﾖｳｸﾞﾝ</t>
    <phoneticPr fontId="2"/>
  </si>
  <si>
    <t>ｻﾝﾀﾞｼ</t>
    <phoneticPr fontId="2"/>
  </si>
  <si>
    <t>ｻｻﾔﾏｼ</t>
    <phoneticPr fontId="2"/>
  </si>
  <si>
    <t>ﾀﾝﾊﾞｼ</t>
    <phoneticPr fontId="2"/>
  </si>
  <si>
    <t>ﾄﾖｵｶｼ</t>
    <phoneticPr fontId="2"/>
  </si>
  <si>
    <t>ﾐｶﾀｸﾞﾝ</t>
    <phoneticPr fontId="2"/>
  </si>
  <si>
    <t>ﾔﾌﾞｼ</t>
    <phoneticPr fontId="2"/>
  </si>
  <si>
    <t>ｱｻｺﾞｼ</t>
    <phoneticPr fontId="2"/>
  </si>
  <si>
    <t>ｽﾓﾄｼ</t>
    <phoneticPr fontId="2"/>
  </si>
  <si>
    <t>ｱﾜｼﾞｼ</t>
    <phoneticPr fontId="2"/>
  </si>
  <si>
    <t>ﾐﾅﾐｱﾜｼﾞｼ</t>
    <phoneticPr fontId="2"/>
  </si>
  <si>
    <t>ﾋｶﾞｼﾅﾀﾞｸ</t>
    <phoneticPr fontId="2"/>
  </si>
  <si>
    <t>ﾅﾀﾞｸ</t>
    <phoneticPr fontId="2"/>
  </si>
  <si>
    <t>ﾁｭｳｵｳｸ</t>
    <phoneticPr fontId="2"/>
  </si>
  <si>
    <t>ﾋｮｳｺﾞｸ</t>
    <phoneticPr fontId="2"/>
  </si>
  <si>
    <t>ｷﾀｸ</t>
    <phoneticPr fontId="2"/>
  </si>
  <si>
    <t>ﾅｶﾞﾀｸ</t>
    <phoneticPr fontId="2"/>
  </si>
  <si>
    <t>ｽﾏｸ</t>
    <phoneticPr fontId="2"/>
  </si>
  <si>
    <t>ﾀﾙﾐｼ</t>
    <phoneticPr fontId="2"/>
  </si>
  <si>
    <t>ﾆｼｸ</t>
    <phoneticPr fontId="2"/>
  </si>
  <si>
    <t>小学生男子</t>
    <rPh sb="0" eb="3">
      <t>ショウガクセイ</t>
    </rPh>
    <rPh sb="3" eb="5">
      <t>ダンシ</t>
    </rPh>
    <phoneticPr fontId="2"/>
  </si>
  <si>
    <t>所属</t>
    <rPh sb="0" eb="2">
      <t>ショゾク</t>
    </rPh>
    <phoneticPr fontId="2"/>
  </si>
  <si>
    <t>fukyuu@haaa.jp</t>
    <phoneticPr fontId="2"/>
  </si>
  <si>
    <t>選手申込一覧表(男子)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ダンシ</t>
    </rPh>
    <phoneticPr fontId="2"/>
  </si>
  <si>
    <t>種目</t>
    <rPh sb="0" eb="2">
      <t>シュモク</t>
    </rPh>
    <phoneticPr fontId="2"/>
  </si>
  <si>
    <t>番号</t>
    <rPh sb="0" eb="2">
      <t>バンゴウ</t>
    </rPh>
    <phoneticPr fontId="2"/>
  </si>
  <si>
    <t>100m</t>
    <phoneticPr fontId="2"/>
  </si>
  <si>
    <t>1500m</t>
    <phoneticPr fontId="2"/>
  </si>
  <si>
    <t>80mH</t>
    <phoneticPr fontId="2"/>
  </si>
  <si>
    <t>走高跳</t>
    <rPh sb="0" eb="1">
      <t>ハシ</t>
    </rPh>
    <rPh sb="1" eb="3">
      <t>タカト</t>
    </rPh>
    <phoneticPr fontId="2"/>
  </si>
  <si>
    <t>走幅跳</t>
    <rPh sb="0" eb="1">
      <t>ハシ</t>
    </rPh>
    <rPh sb="1" eb="3">
      <t>ハバト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</si>
  <si>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</si>
  <si>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</si>
  <si>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  <phoneticPr fontId="2"/>
  </si>
  <si>
    <t>TeamName</t>
    <phoneticPr fontId="2"/>
  </si>
  <si>
    <t>Code</t>
    <phoneticPr fontId="2"/>
  </si>
  <si>
    <t>種目学年</t>
    <rPh sb="0" eb="2">
      <t>シュモク</t>
    </rPh>
    <rPh sb="2" eb="4">
      <t>ガクネン</t>
    </rPh>
    <phoneticPr fontId="2"/>
  </si>
  <si>
    <t>種目ｺｰﾄﾞ</t>
    <rPh sb="0" eb="2">
      <t>シュモク</t>
    </rPh>
    <phoneticPr fontId="2"/>
  </si>
  <si>
    <t>SC</t>
    <phoneticPr fontId="2"/>
  </si>
  <si>
    <t>選手申込一覧表(女子)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ジョシ</t>
    </rPh>
    <phoneticPr fontId="2"/>
  </si>
  <si>
    <t>800m</t>
    <phoneticPr fontId="2"/>
  </si>
  <si>
    <t>小学生女子</t>
    <rPh sb="0" eb="3">
      <t>ショウガクセイ</t>
    </rPh>
    <rPh sb="3" eb="5">
      <t>ジョシ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</si>
  <si>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</si>
  <si>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帯同
審判員</t>
    <rPh sb="0" eb="2">
      <t>タイドウ</t>
    </rPh>
    <rPh sb="3" eb="6">
      <t>シンパンイン</t>
    </rPh>
    <phoneticPr fontId="2"/>
  </si>
  <si>
    <t>○印</t>
    <rPh sb="1" eb="2">
      <t>シルシ</t>
    </rPh>
    <phoneticPr fontId="2"/>
  </si>
  <si>
    <t>リレー</t>
    <phoneticPr fontId="2"/>
  </si>
  <si>
    <t>R_Ord</t>
    <phoneticPr fontId="2"/>
  </si>
  <si>
    <t>R_member</t>
    <phoneticPr fontId="2"/>
  </si>
  <si>
    <t>リレー申込</t>
    <rPh sb="3" eb="5">
      <t>モウシコミ</t>
    </rPh>
    <phoneticPr fontId="2"/>
  </si>
  <si>
    <t>参加料</t>
    <rPh sb="0" eb="3">
      <t>サンカリョウ</t>
    </rPh>
    <phoneticPr fontId="2"/>
  </si>
  <si>
    <t>DB</t>
    <phoneticPr fontId="2"/>
  </si>
  <si>
    <t>N1</t>
    <phoneticPr fontId="2"/>
  </si>
  <si>
    <t>N2</t>
    <phoneticPr fontId="2"/>
  </si>
  <si>
    <t>学校番号</t>
    <rPh sb="0" eb="4">
      <t>ガッコウバンゴウ</t>
    </rPh>
    <phoneticPr fontId="2"/>
  </si>
  <si>
    <t>学校(ｸﾗﾌﾞ)名</t>
    <rPh sb="0" eb="2">
      <t>ガッコウ</t>
    </rPh>
    <phoneticPr fontId="2"/>
  </si>
  <si>
    <t>学校番号</t>
    <rPh sb="0" eb="2">
      <t>ガッコウ</t>
    </rPh>
    <rPh sb="2" eb="4">
      <t>バンゴウ</t>
    </rPh>
    <phoneticPr fontId="2"/>
  </si>
  <si>
    <t>ｱｽﾛﾝAC(芦屋市)</t>
    <rPh sb="7" eb="10">
      <t>アシヤシ</t>
    </rPh>
    <phoneticPr fontId="2"/>
  </si>
  <si>
    <t>精道(芦屋市)</t>
    <rPh sb="0" eb="1">
      <t>セイ</t>
    </rPh>
    <rPh sb="1" eb="2">
      <t>ミチ</t>
    </rPh>
    <rPh sb="3" eb="5">
      <t>アシヤ</t>
    </rPh>
    <rPh sb="5" eb="6">
      <t>シ</t>
    </rPh>
    <phoneticPr fontId="2"/>
  </si>
  <si>
    <t>山手(芦屋市)</t>
    <rPh sb="0" eb="2">
      <t>ヤマテ</t>
    </rPh>
    <rPh sb="3" eb="5">
      <t>アシヤ</t>
    </rPh>
    <rPh sb="5" eb="6">
      <t>シ</t>
    </rPh>
    <phoneticPr fontId="2"/>
  </si>
  <si>
    <t>潮見(芦屋市)</t>
    <rPh sb="0" eb="2">
      <t>シオミ</t>
    </rPh>
    <rPh sb="3" eb="5">
      <t>アシヤ</t>
    </rPh>
    <rPh sb="5" eb="6">
      <t>シ</t>
    </rPh>
    <phoneticPr fontId="2"/>
  </si>
  <si>
    <t>雲雀丘学園(宝塚市)</t>
    <rPh sb="0" eb="2">
      <t>ヒバリ</t>
    </rPh>
    <rPh sb="2" eb="3">
      <t>オカ</t>
    </rPh>
    <rPh sb="3" eb="5">
      <t>ガクエン</t>
    </rPh>
    <rPh sb="6" eb="7">
      <t>タカラ</t>
    </rPh>
    <rPh sb="7" eb="8">
      <t>ツカ</t>
    </rPh>
    <rPh sb="8" eb="9">
      <t>シ</t>
    </rPh>
    <phoneticPr fontId="2"/>
  </si>
  <si>
    <t>小林聖心(宝塚市)</t>
    <rPh sb="0" eb="2">
      <t>オバヤシ</t>
    </rPh>
    <rPh sb="2" eb="4">
      <t>セイシン</t>
    </rPh>
    <rPh sb="5" eb="8">
      <t>タカラヅカシ</t>
    </rPh>
    <phoneticPr fontId="2"/>
  </si>
  <si>
    <t>長尾南(宝塚市)</t>
    <rPh sb="0" eb="2">
      <t>ナガオ</t>
    </rPh>
    <rPh sb="2" eb="3">
      <t>ミナミ</t>
    </rPh>
    <rPh sb="4" eb="7">
      <t>タカラヅカシ</t>
    </rPh>
    <phoneticPr fontId="2"/>
  </si>
  <si>
    <t>渦が森(神戸市)</t>
    <rPh sb="0" eb="1">
      <t>ウズ</t>
    </rPh>
    <rPh sb="2" eb="3">
      <t>モリ</t>
    </rPh>
    <phoneticPr fontId="2"/>
  </si>
  <si>
    <t>魚崎(神戸市)</t>
    <rPh sb="0" eb="2">
      <t>ウオザキ</t>
    </rPh>
    <phoneticPr fontId="2"/>
  </si>
  <si>
    <t>本山第二(神戸市)</t>
    <rPh sb="0" eb="2">
      <t>モトヤマ</t>
    </rPh>
    <rPh sb="2" eb="3">
      <t>ダイ</t>
    </rPh>
    <rPh sb="3" eb="4">
      <t>ニ</t>
    </rPh>
    <phoneticPr fontId="2"/>
  </si>
  <si>
    <t>成徳(神戸市)</t>
    <rPh sb="0" eb="2">
      <t>セイトク</t>
    </rPh>
    <rPh sb="3" eb="6">
      <t>コウベシ</t>
    </rPh>
    <phoneticPr fontId="2"/>
  </si>
  <si>
    <t>鶴甲(神戸市)</t>
    <rPh sb="0" eb="2">
      <t>ツルカブト</t>
    </rPh>
    <rPh sb="3" eb="6">
      <t>コウベシ</t>
    </rPh>
    <phoneticPr fontId="2"/>
  </si>
  <si>
    <t>明親(神戸市)</t>
    <rPh sb="0" eb="1">
      <t>ミン</t>
    </rPh>
    <rPh sb="1" eb="2">
      <t>オヤ</t>
    </rPh>
    <rPh sb="3" eb="6">
      <t>コウベシ</t>
    </rPh>
    <phoneticPr fontId="2"/>
  </si>
  <si>
    <t>板宿(神戸市)</t>
    <rPh sb="0" eb="2">
      <t>イタヤド</t>
    </rPh>
    <rPh sb="3" eb="6">
      <t>コウベシ</t>
    </rPh>
    <phoneticPr fontId="2"/>
  </si>
  <si>
    <t>下畑台(神戸市)</t>
    <rPh sb="0" eb="1">
      <t>シタ</t>
    </rPh>
    <rPh sb="1" eb="2">
      <t>ハタ</t>
    </rPh>
    <rPh sb="2" eb="3">
      <t>ダイ</t>
    </rPh>
    <rPh sb="4" eb="7">
      <t>コウベシ</t>
    </rPh>
    <phoneticPr fontId="2"/>
  </si>
  <si>
    <t>塩屋(神戸市)</t>
    <rPh sb="0" eb="2">
      <t>シオヤ</t>
    </rPh>
    <phoneticPr fontId="2"/>
  </si>
  <si>
    <t>千代が丘(神戸市)</t>
    <rPh sb="0" eb="2">
      <t>チヨ</t>
    </rPh>
    <rPh sb="3" eb="4">
      <t>オカ</t>
    </rPh>
    <rPh sb="5" eb="8">
      <t>コウベシ</t>
    </rPh>
    <phoneticPr fontId="2"/>
  </si>
  <si>
    <t>垂水(神戸市)</t>
    <rPh sb="0" eb="2">
      <t>タルミ</t>
    </rPh>
    <rPh sb="3" eb="6">
      <t>コウベシ</t>
    </rPh>
    <phoneticPr fontId="2"/>
  </si>
  <si>
    <t>霞ヶ丘(神戸市)</t>
    <rPh sb="0" eb="3">
      <t>カスミガオカ</t>
    </rPh>
    <phoneticPr fontId="2"/>
  </si>
  <si>
    <t>東舞子(神戸市)</t>
    <rPh sb="0" eb="1">
      <t>ヒガシ</t>
    </rPh>
    <rPh sb="1" eb="3">
      <t>マイコ</t>
    </rPh>
    <rPh sb="4" eb="7">
      <t>コウベシ</t>
    </rPh>
    <phoneticPr fontId="2"/>
  </si>
  <si>
    <t>舞子(神戸市)</t>
    <rPh sb="0" eb="2">
      <t>マイコ</t>
    </rPh>
    <rPh sb="3" eb="6">
      <t>コウベシ</t>
    </rPh>
    <phoneticPr fontId="2"/>
  </si>
  <si>
    <t>小束山(神戸市)</t>
    <rPh sb="0" eb="1">
      <t>コ</t>
    </rPh>
    <rPh sb="1" eb="2">
      <t>タバ</t>
    </rPh>
    <rPh sb="2" eb="3">
      <t>ヤマ</t>
    </rPh>
    <rPh sb="4" eb="7">
      <t>コウベシ</t>
    </rPh>
    <phoneticPr fontId="2"/>
  </si>
  <si>
    <t>塩屋北(神戸市)</t>
    <rPh sb="0" eb="2">
      <t>シオヤ</t>
    </rPh>
    <rPh sb="2" eb="3">
      <t>キタ</t>
    </rPh>
    <rPh sb="4" eb="7">
      <t>コウベシ</t>
    </rPh>
    <phoneticPr fontId="2"/>
  </si>
  <si>
    <t>竹の台(神戸市)</t>
    <rPh sb="0" eb="1">
      <t>タケ</t>
    </rPh>
    <rPh sb="2" eb="3">
      <t>ダイ</t>
    </rPh>
    <rPh sb="4" eb="7">
      <t>コウベシ</t>
    </rPh>
    <phoneticPr fontId="2"/>
  </si>
  <si>
    <t>東町(神戸市)</t>
    <rPh sb="0" eb="2">
      <t>ヒガシマチ</t>
    </rPh>
    <rPh sb="3" eb="6">
      <t>コウベシ</t>
    </rPh>
    <phoneticPr fontId="2"/>
  </si>
  <si>
    <t>有瀬(神戸市)</t>
    <rPh sb="0" eb="1">
      <t>ア</t>
    </rPh>
    <rPh sb="1" eb="2">
      <t>セ</t>
    </rPh>
    <rPh sb="3" eb="6">
      <t>コウベシ</t>
    </rPh>
    <phoneticPr fontId="2"/>
  </si>
  <si>
    <t>井吹東(神戸市)</t>
    <rPh sb="0" eb="2">
      <t>イブキ</t>
    </rPh>
    <rPh sb="2" eb="3">
      <t>ヒガシ</t>
    </rPh>
    <rPh sb="4" eb="7">
      <t>コウベシ</t>
    </rPh>
    <phoneticPr fontId="2"/>
  </si>
  <si>
    <t>井吹西(神戸市)</t>
    <rPh sb="0" eb="2">
      <t>イブキ</t>
    </rPh>
    <rPh sb="2" eb="3">
      <t>ニシ</t>
    </rPh>
    <rPh sb="4" eb="7">
      <t>コウベシ</t>
    </rPh>
    <phoneticPr fontId="2"/>
  </si>
  <si>
    <t>狩場台(神戸市)</t>
    <rPh sb="0" eb="2">
      <t>カリバ</t>
    </rPh>
    <rPh sb="2" eb="3">
      <t>ダイ</t>
    </rPh>
    <rPh sb="4" eb="7">
      <t>コウベシ</t>
    </rPh>
    <phoneticPr fontId="2"/>
  </si>
  <si>
    <t>長坂(神戸市)</t>
    <rPh sb="0" eb="2">
      <t>ナガサカ</t>
    </rPh>
    <rPh sb="3" eb="6">
      <t>コウベシ</t>
    </rPh>
    <phoneticPr fontId="2"/>
  </si>
  <si>
    <t>桜が丘(神戸市)</t>
    <rPh sb="0" eb="1">
      <t>サクラ</t>
    </rPh>
    <rPh sb="2" eb="3">
      <t>オカ</t>
    </rPh>
    <phoneticPr fontId="2"/>
  </si>
  <si>
    <t>高津橋(神戸市)</t>
    <rPh sb="0" eb="2">
      <t>コウヅ</t>
    </rPh>
    <rPh sb="2" eb="3">
      <t>ハシ</t>
    </rPh>
    <rPh sb="4" eb="7">
      <t>コウベシ</t>
    </rPh>
    <phoneticPr fontId="2"/>
  </si>
  <si>
    <t>出合(神戸市)</t>
    <rPh sb="0" eb="2">
      <t>デアイ</t>
    </rPh>
    <rPh sb="3" eb="6">
      <t>コウベシ</t>
    </rPh>
    <phoneticPr fontId="2"/>
  </si>
  <si>
    <t>美賀多台(神戸市)</t>
    <rPh sb="0" eb="1">
      <t>ビ</t>
    </rPh>
    <rPh sb="1" eb="2">
      <t>シュクガ</t>
    </rPh>
    <rPh sb="2" eb="3">
      <t>タ</t>
    </rPh>
    <rPh sb="3" eb="4">
      <t>ダイ</t>
    </rPh>
    <rPh sb="5" eb="8">
      <t>コウベシ</t>
    </rPh>
    <phoneticPr fontId="2"/>
  </si>
  <si>
    <t>岩岡(神戸市)</t>
    <rPh sb="0" eb="2">
      <t>イワオカ</t>
    </rPh>
    <rPh sb="3" eb="6">
      <t>コウベシ</t>
    </rPh>
    <phoneticPr fontId="2"/>
  </si>
  <si>
    <t>北山(神戸市)</t>
    <rPh sb="0" eb="2">
      <t>キタヤマ</t>
    </rPh>
    <rPh sb="3" eb="6">
      <t>コウベシ</t>
    </rPh>
    <phoneticPr fontId="2"/>
  </si>
  <si>
    <t>春日台(神戸市)</t>
    <rPh sb="0" eb="3">
      <t>カスガダイ</t>
    </rPh>
    <phoneticPr fontId="2"/>
  </si>
  <si>
    <t>有野台NAC(神戸市)</t>
    <rPh sb="0" eb="3">
      <t>アリノダイ</t>
    </rPh>
    <phoneticPr fontId="2"/>
  </si>
  <si>
    <t>北五葉NAC(神戸市)</t>
    <rPh sb="0" eb="3">
      <t>キタゴヨウ</t>
    </rPh>
    <phoneticPr fontId="2"/>
  </si>
  <si>
    <t>明石(明石市)</t>
    <rPh sb="0" eb="2">
      <t>アカシ</t>
    </rPh>
    <rPh sb="3" eb="6">
      <t>アカシシ</t>
    </rPh>
    <phoneticPr fontId="2"/>
  </si>
  <si>
    <t>大観(明石市)</t>
    <rPh sb="0" eb="2">
      <t>タイカン</t>
    </rPh>
    <rPh sb="3" eb="5">
      <t>アカシ</t>
    </rPh>
    <rPh sb="5" eb="6">
      <t>シ</t>
    </rPh>
    <phoneticPr fontId="2"/>
  </si>
  <si>
    <t>鳥羽(明石市)</t>
    <rPh sb="0" eb="2">
      <t>トバ</t>
    </rPh>
    <rPh sb="3" eb="6">
      <t>アカシシ</t>
    </rPh>
    <phoneticPr fontId="2"/>
  </si>
  <si>
    <t>藤江(明石市)</t>
    <rPh sb="0" eb="2">
      <t>フジエ</t>
    </rPh>
    <rPh sb="3" eb="6">
      <t>アカシシ</t>
    </rPh>
    <phoneticPr fontId="2"/>
  </si>
  <si>
    <t>大久保(明石市)</t>
    <rPh sb="0" eb="3">
      <t>オオクボ</t>
    </rPh>
    <rPh sb="4" eb="7">
      <t>アカシシ</t>
    </rPh>
    <phoneticPr fontId="2"/>
  </si>
  <si>
    <t>谷八木(明石市)</t>
    <rPh sb="0" eb="1">
      <t>タニ</t>
    </rPh>
    <rPh sb="1" eb="3">
      <t>ヤギ</t>
    </rPh>
    <rPh sb="4" eb="6">
      <t>アカシ</t>
    </rPh>
    <rPh sb="6" eb="7">
      <t>シ</t>
    </rPh>
    <phoneticPr fontId="2"/>
  </si>
  <si>
    <t>江井島(明石市)</t>
    <rPh sb="0" eb="3">
      <t>エイガシマ</t>
    </rPh>
    <rPh sb="4" eb="7">
      <t>アカシシ</t>
    </rPh>
    <phoneticPr fontId="2"/>
  </si>
  <si>
    <t>錦浦(明石市)</t>
    <rPh sb="0" eb="1">
      <t>ニシキ</t>
    </rPh>
    <rPh sb="1" eb="2">
      <t>ウラ</t>
    </rPh>
    <rPh sb="3" eb="6">
      <t>アカシシ</t>
    </rPh>
    <phoneticPr fontId="2"/>
  </si>
  <si>
    <t>二見(明石市)</t>
    <rPh sb="0" eb="2">
      <t>フタミ</t>
    </rPh>
    <rPh sb="3" eb="6">
      <t>アカシシ</t>
    </rPh>
    <phoneticPr fontId="2"/>
  </si>
  <si>
    <t>松が丘(明石市)</t>
    <rPh sb="0" eb="1">
      <t>マツ</t>
    </rPh>
    <rPh sb="2" eb="3">
      <t>オカ</t>
    </rPh>
    <rPh sb="4" eb="7">
      <t>アカシシ</t>
    </rPh>
    <phoneticPr fontId="2"/>
  </si>
  <si>
    <t>朝霧(明石市)</t>
    <rPh sb="0" eb="2">
      <t>アサギリ</t>
    </rPh>
    <rPh sb="3" eb="5">
      <t>アカシ</t>
    </rPh>
    <rPh sb="5" eb="6">
      <t>シ</t>
    </rPh>
    <rPh sb="6" eb="7">
      <t>タカイチ</t>
    </rPh>
    <phoneticPr fontId="2"/>
  </si>
  <si>
    <t>二見北(明石市)</t>
    <rPh sb="0" eb="2">
      <t>フタミ</t>
    </rPh>
    <rPh sb="2" eb="3">
      <t>キタ</t>
    </rPh>
    <rPh sb="4" eb="7">
      <t>アカシシ</t>
    </rPh>
    <phoneticPr fontId="2"/>
  </si>
  <si>
    <t>錦が丘(明石市)</t>
    <rPh sb="0" eb="1">
      <t>ニシキ</t>
    </rPh>
    <rPh sb="2" eb="3">
      <t>オカ</t>
    </rPh>
    <rPh sb="4" eb="7">
      <t>アカシシ</t>
    </rPh>
    <phoneticPr fontId="2"/>
  </si>
  <si>
    <t>高丘東(明石市)</t>
    <rPh sb="0" eb="2">
      <t>タカオカ</t>
    </rPh>
    <rPh sb="2" eb="3">
      <t>ヒガシ</t>
    </rPh>
    <rPh sb="4" eb="7">
      <t>アカシシ</t>
    </rPh>
    <phoneticPr fontId="2"/>
  </si>
  <si>
    <t>高丘西(明石市)</t>
    <rPh sb="0" eb="2">
      <t>タカオカ</t>
    </rPh>
    <rPh sb="2" eb="3">
      <t>ニシ</t>
    </rPh>
    <rPh sb="4" eb="7">
      <t>アカシシ</t>
    </rPh>
    <phoneticPr fontId="2"/>
  </si>
  <si>
    <t>沢池(明石市)</t>
    <rPh sb="0" eb="2">
      <t>サワイケ</t>
    </rPh>
    <rPh sb="3" eb="5">
      <t>アカシ</t>
    </rPh>
    <rPh sb="5" eb="6">
      <t>シ</t>
    </rPh>
    <phoneticPr fontId="2"/>
  </si>
  <si>
    <t>清水(明石市)</t>
    <rPh sb="0" eb="2">
      <t>シミズ</t>
    </rPh>
    <rPh sb="3" eb="6">
      <t>アカシシ</t>
    </rPh>
    <phoneticPr fontId="2"/>
  </si>
  <si>
    <t>中崎(明石市)</t>
    <rPh sb="0" eb="2">
      <t>ナカザキ</t>
    </rPh>
    <rPh sb="3" eb="5">
      <t>アカシ</t>
    </rPh>
    <rPh sb="5" eb="6">
      <t>シ</t>
    </rPh>
    <phoneticPr fontId="2"/>
  </si>
  <si>
    <t>和坂(明石市)</t>
    <rPh sb="0" eb="2">
      <t>ワサカ</t>
    </rPh>
    <rPh sb="3" eb="6">
      <t>アカシシ</t>
    </rPh>
    <phoneticPr fontId="2"/>
  </si>
  <si>
    <t>二見西(明石市)</t>
    <rPh sb="0" eb="2">
      <t>フタミ</t>
    </rPh>
    <rPh sb="2" eb="3">
      <t>ニシ</t>
    </rPh>
    <rPh sb="4" eb="7">
      <t>アカシシ</t>
    </rPh>
    <phoneticPr fontId="2"/>
  </si>
  <si>
    <t>神大附属(明石市)</t>
    <rPh sb="0" eb="2">
      <t>シンダイ</t>
    </rPh>
    <rPh sb="2" eb="4">
      <t>フゾク</t>
    </rPh>
    <rPh sb="5" eb="7">
      <t>アカシ</t>
    </rPh>
    <rPh sb="7" eb="8">
      <t>シ</t>
    </rPh>
    <rPh sb="8" eb="9">
      <t>タカイチ</t>
    </rPh>
    <phoneticPr fontId="2"/>
  </si>
  <si>
    <t>加古川(加古川市)</t>
    <rPh sb="0" eb="3">
      <t>カコガワ</t>
    </rPh>
    <rPh sb="4" eb="8">
      <t>カコガワシ</t>
    </rPh>
    <phoneticPr fontId="2"/>
  </si>
  <si>
    <t>神野(加古川市)</t>
    <rPh sb="0" eb="2">
      <t>カンノ</t>
    </rPh>
    <rPh sb="3" eb="7">
      <t>カコガワシ</t>
    </rPh>
    <phoneticPr fontId="2"/>
  </si>
  <si>
    <t>野口(加古川市)</t>
    <rPh sb="0" eb="2">
      <t>ノグチ</t>
    </rPh>
    <rPh sb="3" eb="7">
      <t>カコガワシ</t>
    </rPh>
    <phoneticPr fontId="2"/>
  </si>
  <si>
    <t>平岡(加古川市)</t>
    <rPh sb="0" eb="2">
      <t>ヒラオカ</t>
    </rPh>
    <rPh sb="3" eb="7">
      <t>カコガワシ</t>
    </rPh>
    <phoneticPr fontId="2"/>
  </si>
  <si>
    <t>尾上(加古川市)</t>
    <rPh sb="0" eb="2">
      <t>オノエ</t>
    </rPh>
    <rPh sb="3" eb="7">
      <t>カコガワシ</t>
    </rPh>
    <phoneticPr fontId="2"/>
  </si>
  <si>
    <t>八幡(加古川市)</t>
    <rPh sb="0" eb="2">
      <t>ヤハタ</t>
    </rPh>
    <rPh sb="3" eb="6">
      <t>カコガワ</t>
    </rPh>
    <rPh sb="6" eb="7">
      <t>シ</t>
    </rPh>
    <phoneticPr fontId="2"/>
  </si>
  <si>
    <t>東神吉(加古川市)</t>
    <rPh sb="0" eb="1">
      <t>ヒガシ</t>
    </rPh>
    <rPh sb="1" eb="3">
      <t>カンキ</t>
    </rPh>
    <rPh sb="4" eb="8">
      <t>カコガワシ</t>
    </rPh>
    <phoneticPr fontId="2"/>
  </si>
  <si>
    <t>西神吉(加古川市)</t>
    <rPh sb="0" eb="1">
      <t>ニシ</t>
    </rPh>
    <rPh sb="1" eb="3">
      <t>カンキ</t>
    </rPh>
    <rPh sb="4" eb="8">
      <t>カコガワシ</t>
    </rPh>
    <phoneticPr fontId="2"/>
  </si>
  <si>
    <t>陵北(加古川市)</t>
    <rPh sb="0" eb="2">
      <t>リョウホク</t>
    </rPh>
    <rPh sb="3" eb="7">
      <t>カコガワシ</t>
    </rPh>
    <phoneticPr fontId="2"/>
  </si>
  <si>
    <t>平岡南(加古川市)</t>
    <rPh sb="0" eb="2">
      <t>ヒラオカ</t>
    </rPh>
    <rPh sb="2" eb="3">
      <t>ミナミ</t>
    </rPh>
    <rPh sb="4" eb="8">
      <t>カコガワシ</t>
    </rPh>
    <phoneticPr fontId="2"/>
  </si>
  <si>
    <t>鳩里(加古川市)</t>
    <rPh sb="0" eb="1">
      <t>ハト</t>
    </rPh>
    <rPh sb="1" eb="2">
      <t>サト</t>
    </rPh>
    <rPh sb="3" eb="6">
      <t>カコガワ</t>
    </rPh>
    <rPh sb="6" eb="7">
      <t>シ</t>
    </rPh>
    <phoneticPr fontId="2"/>
  </si>
  <si>
    <t>平岡東(加古川市)</t>
    <rPh sb="0" eb="2">
      <t>ヒラオカ</t>
    </rPh>
    <rPh sb="2" eb="3">
      <t>ヒガシ</t>
    </rPh>
    <rPh sb="4" eb="8">
      <t>カコガワシ</t>
    </rPh>
    <phoneticPr fontId="2"/>
  </si>
  <si>
    <t>野口北(加古川市)</t>
    <rPh sb="0" eb="3">
      <t>ノグチキタ</t>
    </rPh>
    <rPh sb="4" eb="7">
      <t>カコガワ</t>
    </rPh>
    <rPh sb="7" eb="8">
      <t>シ</t>
    </rPh>
    <rPh sb="8" eb="9">
      <t>タカイチ</t>
    </rPh>
    <phoneticPr fontId="2"/>
  </si>
  <si>
    <t>野口南(加古川市)</t>
    <rPh sb="0" eb="2">
      <t>ノグチ</t>
    </rPh>
    <rPh sb="2" eb="3">
      <t>ミナミ</t>
    </rPh>
    <rPh sb="4" eb="8">
      <t>カコガワシ</t>
    </rPh>
    <phoneticPr fontId="2"/>
  </si>
  <si>
    <t>東神吉南(加古川市)</t>
    <rPh sb="0" eb="1">
      <t>ヒガシ</t>
    </rPh>
    <rPh sb="1" eb="3">
      <t>カミヨシ</t>
    </rPh>
    <rPh sb="3" eb="4">
      <t>ミナミ</t>
    </rPh>
    <rPh sb="5" eb="8">
      <t>カコガワ</t>
    </rPh>
    <rPh sb="8" eb="9">
      <t>シ</t>
    </rPh>
    <phoneticPr fontId="2"/>
  </si>
  <si>
    <t>若宮(加古川市)</t>
    <rPh sb="0" eb="2">
      <t>ワカミヤ</t>
    </rPh>
    <rPh sb="3" eb="7">
      <t>カコガワシ</t>
    </rPh>
    <phoneticPr fontId="2"/>
  </si>
  <si>
    <t>別府西(加古川市)</t>
    <rPh sb="0" eb="2">
      <t>ベフ</t>
    </rPh>
    <rPh sb="2" eb="3">
      <t>ニシ</t>
    </rPh>
    <rPh sb="4" eb="8">
      <t>カコガワシ</t>
    </rPh>
    <phoneticPr fontId="2"/>
  </si>
  <si>
    <t>高砂(高砂市)</t>
    <rPh sb="0" eb="2">
      <t>タカサゴ</t>
    </rPh>
    <rPh sb="3" eb="6">
      <t>タカサゴシ</t>
    </rPh>
    <phoneticPr fontId="2"/>
  </si>
  <si>
    <t>荒井(高砂市)</t>
    <rPh sb="0" eb="2">
      <t>アライ</t>
    </rPh>
    <rPh sb="3" eb="6">
      <t>タカサゴシ</t>
    </rPh>
    <phoneticPr fontId="2"/>
  </si>
  <si>
    <t>伊保(高砂市)</t>
    <rPh sb="0" eb="1">
      <t>イトウ</t>
    </rPh>
    <rPh sb="1" eb="2">
      <t>ホケン</t>
    </rPh>
    <rPh sb="3" eb="6">
      <t>タカサゴシ</t>
    </rPh>
    <phoneticPr fontId="2"/>
  </si>
  <si>
    <t>中筋(高砂市)</t>
    <rPh sb="0" eb="2">
      <t>ナカスジ</t>
    </rPh>
    <rPh sb="3" eb="5">
      <t>タカサゴ</t>
    </rPh>
    <rPh sb="5" eb="6">
      <t>シ</t>
    </rPh>
    <rPh sb="6" eb="7">
      <t>ニシイチ</t>
    </rPh>
    <phoneticPr fontId="2"/>
  </si>
  <si>
    <t>曽根(高砂市)</t>
    <rPh sb="0" eb="2">
      <t>ソネ</t>
    </rPh>
    <rPh sb="3" eb="6">
      <t>タカサゴシ</t>
    </rPh>
    <phoneticPr fontId="2"/>
  </si>
  <si>
    <t>米田(高砂市)</t>
    <rPh sb="0" eb="2">
      <t>ヨネダ</t>
    </rPh>
    <rPh sb="3" eb="6">
      <t>タカサゴシ</t>
    </rPh>
    <phoneticPr fontId="2"/>
  </si>
  <si>
    <t>阿弥陀(高砂市)</t>
    <rPh sb="0" eb="3">
      <t>アミダ</t>
    </rPh>
    <rPh sb="4" eb="7">
      <t>タカサゴシ</t>
    </rPh>
    <phoneticPr fontId="2"/>
  </si>
  <si>
    <t>北浜(高砂市)</t>
    <rPh sb="0" eb="2">
      <t>キタハマ</t>
    </rPh>
    <rPh sb="3" eb="5">
      <t>タカサゴ</t>
    </rPh>
    <rPh sb="5" eb="6">
      <t>シ</t>
    </rPh>
    <phoneticPr fontId="2"/>
  </si>
  <si>
    <t>米田西(高砂市)</t>
    <rPh sb="0" eb="2">
      <t>ヨネダ</t>
    </rPh>
    <rPh sb="2" eb="3">
      <t>ニシ</t>
    </rPh>
    <rPh sb="4" eb="7">
      <t>タカサゴシ</t>
    </rPh>
    <phoneticPr fontId="2"/>
  </si>
  <si>
    <t>伊保南(高砂市)</t>
    <rPh sb="0" eb="1">
      <t>イ</t>
    </rPh>
    <rPh sb="1" eb="2">
      <t>ホ</t>
    </rPh>
    <rPh sb="2" eb="3">
      <t>ミナミ</t>
    </rPh>
    <rPh sb="4" eb="7">
      <t>タカサゴシ</t>
    </rPh>
    <phoneticPr fontId="2"/>
  </si>
  <si>
    <t>西脇(西脇市)</t>
    <rPh sb="0" eb="2">
      <t>ニシワキ</t>
    </rPh>
    <rPh sb="3" eb="6">
      <t>ニシワキシ</t>
    </rPh>
    <phoneticPr fontId="2"/>
  </si>
  <si>
    <t>重春(西脇市)</t>
    <rPh sb="0" eb="1">
      <t>シゲハル</t>
    </rPh>
    <rPh sb="1" eb="2">
      <t>ハル</t>
    </rPh>
    <rPh sb="3" eb="6">
      <t>ニシワキシ</t>
    </rPh>
    <phoneticPr fontId="2"/>
  </si>
  <si>
    <t>日野(西脇市)</t>
    <rPh sb="0" eb="2">
      <t>ヒノ</t>
    </rPh>
    <rPh sb="3" eb="6">
      <t>ニシワキシ</t>
    </rPh>
    <phoneticPr fontId="2"/>
  </si>
  <si>
    <t>比延(西脇市)</t>
    <rPh sb="0" eb="2">
      <t>ヒエ</t>
    </rPh>
    <rPh sb="3" eb="6">
      <t>ニシワキシ</t>
    </rPh>
    <phoneticPr fontId="2"/>
  </si>
  <si>
    <t>双葉(西脇市)</t>
    <rPh sb="0" eb="2">
      <t>フタバ</t>
    </rPh>
    <rPh sb="3" eb="6">
      <t>ニシワキシ</t>
    </rPh>
    <phoneticPr fontId="2"/>
  </si>
  <si>
    <t>芳田(西脇市)</t>
    <rPh sb="0" eb="1">
      <t>ホウ</t>
    </rPh>
    <rPh sb="1" eb="2">
      <t>タ</t>
    </rPh>
    <rPh sb="3" eb="5">
      <t>ニシワキ</t>
    </rPh>
    <rPh sb="5" eb="6">
      <t>シ</t>
    </rPh>
    <phoneticPr fontId="2"/>
  </si>
  <si>
    <t>楠丘(西脇市)</t>
    <rPh sb="0" eb="1">
      <t>クスノキ</t>
    </rPh>
    <rPh sb="1" eb="2">
      <t>オカ</t>
    </rPh>
    <rPh sb="3" eb="5">
      <t>ニシワキ</t>
    </rPh>
    <rPh sb="5" eb="6">
      <t>シ</t>
    </rPh>
    <phoneticPr fontId="2"/>
  </si>
  <si>
    <t>桜丘(西脇市)</t>
    <rPh sb="0" eb="2">
      <t>サクラガオカ</t>
    </rPh>
    <rPh sb="3" eb="6">
      <t>ニシワキシ</t>
    </rPh>
    <phoneticPr fontId="2"/>
  </si>
  <si>
    <t>三樹(三木市)</t>
    <rPh sb="0" eb="1">
      <t>サン</t>
    </rPh>
    <rPh sb="1" eb="2">
      <t>ジュ</t>
    </rPh>
    <rPh sb="3" eb="5">
      <t>ミキ</t>
    </rPh>
    <rPh sb="5" eb="6">
      <t>アカシシ</t>
    </rPh>
    <phoneticPr fontId="2"/>
  </si>
  <si>
    <t>平田(三木市)</t>
    <rPh sb="0" eb="2">
      <t>ヒラタ</t>
    </rPh>
    <rPh sb="3" eb="5">
      <t>ミキ</t>
    </rPh>
    <rPh sb="5" eb="6">
      <t>アカシシ</t>
    </rPh>
    <phoneticPr fontId="2"/>
  </si>
  <si>
    <t>三木(三木市)</t>
    <rPh sb="0" eb="2">
      <t>ミキ</t>
    </rPh>
    <rPh sb="3" eb="5">
      <t>ミキ</t>
    </rPh>
    <rPh sb="5" eb="6">
      <t>アカシシ</t>
    </rPh>
    <phoneticPr fontId="2"/>
  </si>
  <si>
    <t>別所(三木市)</t>
    <rPh sb="0" eb="2">
      <t>ベッショ</t>
    </rPh>
    <rPh sb="3" eb="5">
      <t>ミキ</t>
    </rPh>
    <rPh sb="5" eb="6">
      <t>アカシシ</t>
    </rPh>
    <phoneticPr fontId="2"/>
  </si>
  <si>
    <t>志染(三木市)</t>
    <rPh sb="0" eb="2">
      <t>シジミ</t>
    </rPh>
    <rPh sb="3" eb="5">
      <t>ミキ</t>
    </rPh>
    <rPh sb="5" eb="6">
      <t>アカシシ</t>
    </rPh>
    <phoneticPr fontId="2"/>
  </si>
  <si>
    <t>口吉川(三木市)</t>
    <rPh sb="0" eb="1">
      <t>クチ</t>
    </rPh>
    <rPh sb="1" eb="3">
      <t>ヨカワ</t>
    </rPh>
    <rPh sb="4" eb="6">
      <t>ミキ</t>
    </rPh>
    <rPh sb="6" eb="7">
      <t>アカシシ</t>
    </rPh>
    <phoneticPr fontId="2"/>
  </si>
  <si>
    <t>自由が丘(三木市)</t>
    <rPh sb="0" eb="4">
      <t>ジユウガオカ</t>
    </rPh>
    <rPh sb="5" eb="7">
      <t>ミキ</t>
    </rPh>
    <rPh sb="7" eb="8">
      <t>アカシシ</t>
    </rPh>
    <phoneticPr fontId="2"/>
  </si>
  <si>
    <t>自由が丘東(三木市)</t>
    <rPh sb="0" eb="4">
      <t>ジユウガオカ</t>
    </rPh>
    <rPh sb="4" eb="5">
      <t>ヒガシ</t>
    </rPh>
    <rPh sb="6" eb="8">
      <t>ミキ</t>
    </rPh>
    <rPh sb="8" eb="9">
      <t>アカシシ</t>
    </rPh>
    <phoneticPr fontId="2"/>
  </si>
  <si>
    <t>広野(三木市)</t>
    <rPh sb="0" eb="2">
      <t>ヒロノ</t>
    </rPh>
    <rPh sb="3" eb="5">
      <t>ミキ</t>
    </rPh>
    <rPh sb="5" eb="6">
      <t>アカシシ</t>
    </rPh>
    <phoneticPr fontId="2"/>
  </si>
  <si>
    <t>砥堀(姫路市)</t>
    <rPh sb="0" eb="2">
      <t>トホリ</t>
    </rPh>
    <rPh sb="3" eb="6">
      <t>ヒメジシ</t>
    </rPh>
    <phoneticPr fontId="2"/>
  </si>
  <si>
    <t>水上(姫路市)</t>
    <rPh sb="0" eb="2">
      <t>ミズカミ</t>
    </rPh>
    <rPh sb="3" eb="6">
      <t>ヒメジシ</t>
    </rPh>
    <phoneticPr fontId="2"/>
  </si>
  <si>
    <t>広峰(姫路市)</t>
    <rPh sb="0" eb="1">
      <t>ヒロ</t>
    </rPh>
    <rPh sb="1" eb="2">
      <t>ミネ</t>
    </rPh>
    <rPh sb="3" eb="6">
      <t>ヒメジシ</t>
    </rPh>
    <phoneticPr fontId="2"/>
  </si>
  <si>
    <t>野里(姫路市)</t>
    <rPh sb="0" eb="2">
      <t>ノザト</t>
    </rPh>
    <rPh sb="3" eb="6">
      <t>ヒメジシ</t>
    </rPh>
    <phoneticPr fontId="2"/>
  </si>
  <si>
    <t>城乾(姫路市)</t>
    <rPh sb="0" eb="1">
      <t>シロ</t>
    </rPh>
    <rPh sb="1" eb="2">
      <t>イヌイ</t>
    </rPh>
    <rPh sb="3" eb="6">
      <t>ヒメジシ</t>
    </rPh>
    <phoneticPr fontId="2"/>
  </si>
  <si>
    <t>城西(姫路市)</t>
    <rPh sb="0" eb="2">
      <t>ジョウサイ</t>
    </rPh>
    <rPh sb="3" eb="6">
      <t>ヒメジシ</t>
    </rPh>
    <phoneticPr fontId="2"/>
  </si>
  <si>
    <t>安室(姫路市)</t>
    <rPh sb="0" eb="2">
      <t>ヤスムロ</t>
    </rPh>
    <rPh sb="3" eb="6">
      <t>ヒメジシ</t>
    </rPh>
    <phoneticPr fontId="2"/>
  </si>
  <si>
    <t>高岡(姫路市)</t>
    <rPh sb="0" eb="2">
      <t>タカオカ</t>
    </rPh>
    <rPh sb="3" eb="6">
      <t>ヒメジシ</t>
    </rPh>
    <phoneticPr fontId="2"/>
  </si>
  <si>
    <t>曽左(姫路市)</t>
    <rPh sb="0" eb="1">
      <t>ソ</t>
    </rPh>
    <rPh sb="1" eb="2">
      <t>ヒダリ</t>
    </rPh>
    <rPh sb="3" eb="6">
      <t>ヒメジシ</t>
    </rPh>
    <phoneticPr fontId="2"/>
  </si>
  <si>
    <t>白鳥(姫路市)</t>
    <rPh sb="0" eb="2">
      <t>ハクチョウ</t>
    </rPh>
    <rPh sb="3" eb="6">
      <t>ヒメジシ</t>
    </rPh>
    <phoneticPr fontId="2"/>
  </si>
  <si>
    <t>青山(姫路市)</t>
    <rPh sb="0" eb="2">
      <t>アオヤマ</t>
    </rPh>
    <rPh sb="3" eb="6">
      <t>ヒメジシ</t>
    </rPh>
    <phoneticPr fontId="2"/>
  </si>
  <si>
    <t>東(姫路市)</t>
    <rPh sb="0" eb="1">
      <t>ヒガシ</t>
    </rPh>
    <rPh sb="2" eb="5">
      <t>ヒメジシ</t>
    </rPh>
    <phoneticPr fontId="2"/>
  </si>
  <si>
    <t>城陽(姫路市)</t>
    <rPh sb="0" eb="2">
      <t>ジョウヨウ</t>
    </rPh>
    <rPh sb="3" eb="6">
      <t>ヒメジシ</t>
    </rPh>
    <phoneticPr fontId="2"/>
  </si>
  <si>
    <t>手柄(姫路市)</t>
    <rPh sb="0" eb="2">
      <t>テガラ</t>
    </rPh>
    <rPh sb="3" eb="6">
      <t>ヒメジシ</t>
    </rPh>
    <phoneticPr fontId="2"/>
  </si>
  <si>
    <t>荒川(姫路市)</t>
    <rPh sb="0" eb="2">
      <t>アラカワ</t>
    </rPh>
    <rPh sb="3" eb="6">
      <t>ヒメジシ</t>
    </rPh>
    <phoneticPr fontId="2"/>
  </si>
  <si>
    <t>糸引(姫路市)</t>
    <rPh sb="0" eb="1">
      <t>イト</t>
    </rPh>
    <rPh sb="1" eb="2">
      <t>イン</t>
    </rPh>
    <rPh sb="3" eb="6">
      <t>ヒメジシ</t>
    </rPh>
    <phoneticPr fontId="2"/>
  </si>
  <si>
    <t>白浜(姫路市)</t>
    <rPh sb="0" eb="2">
      <t>シラハマ</t>
    </rPh>
    <rPh sb="3" eb="6">
      <t>ヒメジシ</t>
    </rPh>
    <phoneticPr fontId="2"/>
  </si>
  <si>
    <t>妻鹿(姫路市)</t>
    <rPh sb="0" eb="2">
      <t>メガ</t>
    </rPh>
    <rPh sb="3" eb="6">
      <t>ヒメジシ</t>
    </rPh>
    <phoneticPr fontId="2"/>
  </si>
  <si>
    <t>高浜(姫路市)</t>
    <rPh sb="0" eb="2">
      <t>タカハマ</t>
    </rPh>
    <rPh sb="3" eb="6">
      <t>ヒメジシ</t>
    </rPh>
    <phoneticPr fontId="2"/>
  </si>
  <si>
    <t>飾磨(姫路市)</t>
    <rPh sb="0" eb="2">
      <t>シカマ</t>
    </rPh>
    <rPh sb="3" eb="6">
      <t>ヒメジシ</t>
    </rPh>
    <phoneticPr fontId="2"/>
  </si>
  <si>
    <t>津田(姫路市)</t>
    <rPh sb="0" eb="2">
      <t>ツダ</t>
    </rPh>
    <rPh sb="3" eb="6">
      <t>ヒメジシ</t>
    </rPh>
    <phoneticPr fontId="2"/>
  </si>
  <si>
    <t>英賀保(姫路市)</t>
    <rPh sb="0" eb="1">
      <t>エイ</t>
    </rPh>
    <rPh sb="1" eb="2">
      <t>ガ</t>
    </rPh>
    <rPh sb="2" eb="3">
      <t>ホケン</t>
    </rPh>
    <rPh sb="4" eb="7">
      <t>ヒメジシ</t>
    </rPh>
    <phoneticPr fontId="2"/>
  </si>
  <si>
    <t>広畑(姫路市)</t>
    <rPh sb="0" eb="2">
      <t>ヒロハタ</t>
    </rPh>
    <rPh sb="3" eb="6">
      <t>ヒメジシ</t>
    </rPh>
    <phoneticPr fontId="2"/>
  </si>
  <si>
    <t>広畑第二(姫路市)</t>
    <rPh sb="0" eb="2">
      <t>ヒロハタ</t>
    </rPh>
    <rPh sb="2" eb="4">
      <t>ダイニ</t>
    </rPh>
    <rPh sb="5" eb="8">
      <t>ヒメジシ</t>
    </rPh>
    <phoneticPr fontId="2"/>
  </si>
  <si>
    <t>大津(姫路市)</t>
    <rPh sb="0" eb="2">
      <t>オオツ</t>
    </rPh>
    <rPh sb="3" eb="6">
      <t>ヒメジシ</t>
    </rPh>
    <phoneticPr fontId="2"/>
  </si>
  <si>
    <t>南大津(姫路市)</t>
    <rPh sb="0" eb="1">
      <t>ミナミ</t>
    </rPh>
    <rPh sb="1" eb="3">
      <t>オオツ</t>
    </rPh>
    <rPh sb="4" eb="7">
      <t>ヒメジシ</t>
    </rPh>
    <phoneticPr fontId="2"/>
  </si>
  <si>
    <t>大津茂(姫路市)</t>
    <rPh sb="0" eb="2">
      <t>オオツ</t>
    </rPh>
    <rPh sb="2" eb="3">
      <t>モ</t>
    </rPh>
    <rPh sb="4" eb="7">
      <t>ヒメジシ</t>
    </rPh>
    <phoneticPr fontId="2"/>
  </si>
  <si>
    <t>網干(姫路市)</t>
    <rPh sb="0" eb="2">
      <t>アボシ</t>
    </rPh>
    <rPh sb="3" eb="6">
      <t>ヒメジシ</t>
    </rPh>
    <phoneticPr fontId="2"/>
  </si>
  <si>
    <t>網干西(姫路市)</t>
    <rPh sb="0" eb="2">
      <t>アボシ</t>
    </rPh>
    <rPh sb="2" eb="3">
      <t>ニシ</t>
    </rPh>
    <rPh sb="4" eb="7">
      <t>ヒメジシ</t>
    </rPh>
    <phoneticPr fontId="2"/>
  </si>
  <si>
    <t>勝原(姫路市)</t>
    <rPh sb="0" eb="2">
      <t>カツハラ</t>
    </rPh>
    <rPh sb="3" eb="6">
      <t>ヒメジシ</t>
    </rPh>
    <phoneticPr fontId="2"/>
  </si>
  <si>
    <t>旭陽(姫路市)</t>
    <rPh sb="0" eb="1">
      <t>アサヒ</t>
    </rPh>
    <rPh sb="1" eb="2">
      <t>ヨウ</t>
    </rPh>
    <rPh sb="3" eb="6">
      <t>ヒメジシ</t>
    </rPh>
    <phoneticPr fontId="2"/>
  </si>
  <si>
    <t>船津(姫路市)</t>
    <rPh sb="0" eb="2">
      <t>フナツ</t>
    </rPh>
    <rPh sb="3" eb="6">
      <t>ヒメジシ</t>
    </rPh>
    <phoneticPr fontId="2"/>
  </si>
  <si>
    <t>山田(姫路市)</t>
    <rPh sb="0" eb="2">
      <t>ヤマダ</t>
    </rPh>
    <rPh sb="3" eb="6">
      <t>ヒメジシ</t>
    </rPh>
    <phoneticPr fontId="2"/>
  </si>
  <si>
    <t>谷外(姫路市)</t>
    <rPh sb="0" eb="1">
      <t>タニ</t>
    </rPh>
    <rPh sb="1" eb="2">
      <t>ソト</t>
    </rPh>
    <rPh sb="3" eb="6">
      <t>ヒメジシ</t>
    </rPh>
    <phoneticPr fontId="2"/>
  </si>
  <si>
    <t>花田(姫路市)</t>
    <rPh sb="0" eb="2">
      <t>ハナダ</t>
    </rPh>
    <rPh sb="3" eb="6">
      <t>ヒメジシ</t>
    </rPh>
    <phoneticPr fontId="2"/>
  </si>
  <si>
    <t>別所(姫路市)</t>
    <rPh sb="0" eb="2">
      <t>ベッショ</t>
    </rPh>
    <rPh sb="3" eb="6">
      <t>ヒメジシ</t>
    </rPh>
    <phoneticPr fontId="2"/>
  </si>
  <si>
    <t>大塩(姫路市)</t>
    <rPh sb="0" eb="2">
      <t>オオシオ</t>
    </rPh>
    <rPh sb="3" eb="6">
      <t>ヒメジシ</t>
    </rPh>
    <phoneticPr fontId="2"/>
  </si>
  <si>
    <t>林田(姫路市)</t>
    <rPh sb="0" eb="2">
      <t>ハヤシダ</t>
    </rPh>
    <rPh sb="3" eb="6">
      <t>ヒメジシ</t>
    </rPh>
    <phoneticPr fontId="2"/>
  </si>
  <si>
    <t>古知(姫路市)</t>
    <rPh sb="0" eb="1">
      <t>コ</t>
    </rPh>
    <rPh sb="1" eb="2">
      <t>チ</t>
    </rPh>
    <rPh sb="3" eb="6">
      <t>ヒメジシ</t>
    </rPh>
    <phoneticPr fontId="2"/>
  </si>
  <si>
    <t>菅生(姫路市)</t>
    <rPh sb="0" eb="2">
      <t>スゴウ</t>
    </rPh>
    <rPh sb="3" eb="6">
      <t>ヒメジシ</t>
    </rPh>
    <phoneticPr fontId="2"/>
  </si>
  <si>
    <t>香呂(姫路市)</t>
    <rPh sb="0" eb="1">
      <t>カオル</t>
    </rPh>
    <rPh sb="1" eb="2">
      <t>ロ</t>
    </rPh>
    <rPh sb="3" eb="6">
      <t>ヒメジシ</t>
    </rPh>
    <phoneticPr fontId="2"/>
  </si>
  <si>
    <t>中寺(姫路市)</t>
    <rPh sb="0" eb="2">
      <t>ナカデラ</t>
    </rPh>
    <rPh sb="3" eb="6">
      <t>ヒメジシ</t>
    </rPh>
    <phoneticPr fontId="2"/>
  </si>
  <si>
    <t>安室RC(姫路市)</t>
    <rPh sb="0" eb="2">
      <t>アムロ</t>
    </rPh>
    <rPh sb="5" eb="8">
      <t>ヒメジシ</t>
    </rPh>
    <phoneticPr fontId="2"/>
  </si>
  <si>
    <t>神崎(神崎郡)</t>
    <rPh sb="0" eb="2">
      <t>カンザキ</t>
    </rPh>
    <rPh sb="3" eb="5">
      <t>カンザキ</t>
    </rPh>
    <rPh sb="5" eb="6">
      <t>グン</t>
    </rPh>
    <phoneticPr fontId="2"/>
  </si>
  <si>
    <t>寺前(神崎郡)</t>
    <rPh sb="0" eb="2">
      <t>テラマエ</t>
    </rPh>
    <rPh sb="3" eb="6">
      <t>カンザキグン</t>
    </rPh>
    <phoneticPr fontId="2"/>
  </si>
  <si>
    <t>川辺(神崎郡)</t>
    <rPh sb="0" eb="2">
      <t>カワベ</t>
    </rPh>
    <rPh sb="3" eb="6">
      <t>カンザキグン</t>
    </rPh>
    <phoneticPr fontId="2"/>
  </si>
  <si>
    <t>瀬加(神崎郡)</t>
    <rPh sb="0" eb="1">
      <t>セ</t>
    </rPh>
    <rPh sb="1" eb="2">
      <t>カ</t>
    </rPh>
    <rPh sb="3" eb="6">
      <t>カンザキグン</t>
    </rPh>
    <phoneticPr fontId="2"/>
  </si>
  <si>
    <t>甘地(神崎郡)</t>
    <rPh sb="0" eb="2">
      <t>アマジ</t>
    </rPh>
    <rPh sb="3" eb="6">
      <t>カンザキグン</t>
    </rPh>
    <phoneticPr fontId="2"/>
  </si>
  <si>
    <t>鶴居(神崎郡)</t>
    <rPh sb="0" eb="2">
      <t>ツルイ</t>
    </rPh>
    <rPh sb="3" eb="6">
      <t>カンザキグン</t>
    </rPh>
    <phoneticPr fontId="2"/>
  </si>
  <si>
    <t>福崎(神崎郡)</t>
    <rPh sb="0" eb="2">
      <t>フクサキ</t>
    </rPh>
    <rPh sb="3" eb="6">
      <t>カンザキグン</t>
    </rPh>
    <phoneticPr fontId="2"/>
  </si>
  <si>
    <t>田原(神崎郡)</t>
    <rPh sb="0" eb="2">
      <t>タハラ</t>
    </rPh>
    <rPh sb="3" eb="6">
      <t>カンザキグン</t>
    </rPh>
    <phoneticPr fontId="2"/>
  </si>
  <si>
    <t>八千種(神崎郡)</t>
    <rPh sb="0" eb="1">
      <t>ハチ</t>
    </rPh>
    <rPh sb="1" eb="2">
      <t>セン</t>
    </rPh>
    <rPh sb="2" eb="3">
      <t>シュ</t>
    </rPh>
    <rPh sb="4" eb="7">
      <t>カンザキグン</t>
    </rPh>
    <phoneticPr fontId="2"/>
  </si>
  <si>
    <t>那波(相生市)</t>
    <rPh sb="0" eb="2">
      <t>ナバ</t>
    </rPh>
    <rPh sb="3" eb="5">
      <t>アイオイ</t>
    </rPh>
    <rPh sb="5" eb="6">
      <t>シ</t>
    </rPh>
    <phoneticPr fontId="2"/>
  </si>
  <si>
    <t>双葉(相生市)</t>
    <rPh sb="0" eb="2">
      <t>フタバ</t>
    </rPh>
    <rPh sb="3" eb="5">
      <t>アイオイ</t>
    </rPh>
    <rPh sb="5" eb="6">
      <t>シ</t>
    </rPh>
    <phoneticPr fontId="2"/>
  </si>
  <si>
    <t>若狭野(相生市)</t>
    <rPh sb="0" eb="2">
      <t>ワカサ</t>
    </rPh>
    <rPh sb="2" eb="3">
      <t>ノ</t>
    </rPh>
    <rPh sb="4" eb="6">
      <t>アイオイ</t>
    </rPh>
    <rPh sb="6" eb="7">
      <t>シ</t>
    </rPh>
    <phoneticPr fontId="2"/>
  </si>
  <si>
    <t>青葉台(相生市)</t>
    <rPh sb="0" eb="3">
      <t>アオバダイ</t>
    </rPh>
    <rPh sb="4" eb="6">
      <t>アイオイ</t>
    </rPh>
    <rPh sb="6" eb="7">
      <t>シ</t>
    </rPh>
    <phoneticPr fontId="2"/>
  </si>
  <si>
    <t>相生陸上(相生市)</t>
    <rPh sb="0" eb="2">
      <t>アイオイ</t>
    </rPh>
    <rPh sb="2" eb="4">
      <t>リクジョウ</t>
    </rPh>
    <rPh sb="5" eb="7">
      <t>アイオイ</t>
    </rPh>
    <rPh sb="7" eb="8">
      <t>シ</t>
    </rPh>
    <phoneticPr fontId="2"/>
  </si>
  <si>
    <t>赤穂(赤穂市)</t>
    <rPh sb="0" eb="2">
      <t>アコウ</t>
    </rPh>
    <rPh sb="3" eb="6">
      <t>アコウシ</t>
    </rPh>
    <phoneticPr fontId="2"/>
  </si>
  <si>
    <t>塩屋(赤穂市)</t>
    <rPh sb="0" eb="2">
      <t>シオヤ</t>
    </rPh>
    <rPh sb="3" eb="6">
      <t>アコウシ</t>
    </rPh>
    <phoneticPr fontId="2"/>
  </si>
  <si>
    <t>尾崎(赤穂市)</t>
    <rPh sb="0" eb="2">
      <t>オザキ</t>
    </rPh>
    <rPh sb="3" eb="6">
      <t>アコウシ</t>
    </rPh>
    <phoneticPr fontId="2"/>
  </si>
  <si>
    <t>御崎(赤穂市)</t>
    <rPh sb="0" eb="2">
      <t>ミサキ</t>
    </rPh>
    <rPh sb="3" eb="6">
      <t>アコウシ</t>
    </rPh>
    <phoneticPr fontId="2"/>
  </si>
  <si>
    <t>坂越(赤穂市)</t>
    <rPh sb="0" eb="2">
      <t>サコシ</t>
    </rPh>
    <rPh sb="3" eb="6">
      <t>アコウシ</t>
    </rPh>
    <phoneticPr fontId="2"/>
  </si>
  <si>
    <t>高雄(赤穂市)</t>
    <rPh sb="0" eb="2">
      <t>タカオ</t>
    </rPh>
    <rPh sb="3" eb="6">
      <t>アコウシ</t>
    </rPh>
    <phoneticPr fontId="2"/>
  </si>
  <si>
    <t>赤穂西(赤穂市)</t>
    <rPh sb="0" eb="2">
      <t>アコウ</t>
    </rPh>
    <rPh sb="2" eb="3">
      <t>ニシ</t>
    </rPh>
    <rPh sb="4" eb="7">
      <t>アコウシ</t>
    </rPh>
    <phoneticPr fontId="2"/>
  </si>
  <si>
    <t>城西(赤穂市)</t>
    <rPh sb="0" eb="2">
      <t>ジョウサイ</t>
    </rPh>
    <rPh sb="3" eb="6">
      <t>アコウシ</t>
    </rPh>
    <phoneticPr fontId="2"/>
  </si>
  <si>
    <t>龍野(たつの市)</t>
    <rPh sb="0" eb="2">
      <t>タツノ</t>
    </rPh>
    <phoneticPr fontId="2"/>
  </si>
  <si>
    <t>小宅(たつの市)</t>
    <rPh sb="0" eb="1">
      <t>コ</t>
    </rPh>
    <rPh sb="1" eb="2">
      <t>タク</t>
    </rPh>
    <phoneticPr fontId="2"/>
  </si>
  <si>
    <t>揖西東(たつの市)</t>
    <rPh sb="0" eb="1">
      <t>イ</t>
    </rPh>
    <rPh sb="1" eb="2">
      <t>ニシ</t>
    </rPh>
    <rPh sb="2" eb="3">
      <t>ヒガシ</t>
    </rPh>
    <phoneticPr fontId="2"/>
  </si>
  <si>
    <t>揖西西(たつの市)</t>
    <rPh sb="0" eb="1">
      <t>イ</t>
    </rPh>
    <rPh sb="1" eb="2">
      <t>ニシ</t>
    </rPh>
    <rPh sb="2" eb="3">
      <t>ニシ</t>
    </rPh>
    <phoneticPr fontId="2"/>
  </si>
  <si>
    <t>揖保(たつの市)</t>
    <rPh sb="0" eb="2">
      <t>イボ</t>
    </rPh>
    <phoneticPr fontId="2"/>
  </si>
  <si>
    <t>誉田(たつの市)</t>
    <rPh sb="0" eb="2">
      <t>ホンダ</t>
    </rPh>
    <phoneticPr fontId="2"/>
  </si>
  <si>
    <t>神岡(たつの市)</t>
    <rPh sb="0" eb="2">
      <t>カミオカ</t>
    </rPh>
    <phoneticPr fontId="2"/>
  </si>
  <si>
    <t>香島(たつの市)</t>
    <rPh sb="0" eb="1">
      <t>カオリ</t>
    </rPh>
    <rPh sb="1" eb="2">
      <t>シマ</t>
    </rPh>
    <rPh sb="6" eb="7">
      <t>シ</t>
    </rPh>
    <phoneticPr fontId="2"/>
  </si>
  <si>
    <t>新宮(たつの市)</t>
    <rPh sb="0" eb="2">
      <t>シングウ</t>
    </rPh>
    <rPh sb="6" eb="7">
      <t>シ</t>
    </rPh>
    <phoneticPr fontId="2"/>
  </si>
  <si>
    <t>越部(たつの市)</t>
    <rPh sb="0" eb="2">
      <t>コシベ</t>
    </rPh>
    <phoneticPr fontId="2"/>
  </si>
  <si>
    <t>半田(たつの市)</t>
    <rPh sb="0" eb="2">
      <t>ハンダ</t>
    </rPh>
    <rPh sb="6" eb="7">
      <t>シ</t>
    </rPh>
    <phoneticPr fontId="2"/>
  </si>
  <si>
    <t>神部(たつの市)</t>
    <rPh sb="0" eb="2">
      <t>カンベ</t>
    </rPh>
    <phoneticPr fontId="2"/>
  </si>
  <si>
    <t>河内(たつの市)</t>
    <rPh sb="0" eb="2">
      <t>カワウチ</t>
    </rPh>
    <rPh sb="6" eb="7">
      <t>シ</t>
    </rPh>
    <phoneticPr fontId="2"/>
  </si>
  <si>
    <t>御津(たつの市)</t>
    <rPh sb="0" eb="2">
      <t>ミツ</t>
    </rPh>
    <phoneticPr fontId="2"/>
  </si>
  <si>
    <t>播磨高原東(たつの市)</t>
    <rPh sb="0" eb="2">
      <t>ハリマ</t>
    </rPh>
    <rPh sb="2" eb="4">
      <t>コウゲン</t>
    </rPh>
    <rPh sb="4" eb="5">
      <t>ヒガシ</t>
    </rPh>
    <phoneticPr fontId="2"/>
  </si>
  <si>
    <t>龍田(揖保郡)</t>
    <rPh sb="0" eb="2">
      <t>タツダ</t>
    </rPh>
    <rPh sb="3" eb="5">
      <t>イボ</t>
    </rPh>
    <rPh sb="5" eb="6">
      <t>グン</t>
    </rPh>
    <phoneticPr fontId="2"/>
  </si>
  <si>
    <t>斑鳩(揖保郡)</t>
    <rPh sb="0" eb="2">
      <t>イカルガ</t>
    </rPh>
    <rPh sb="3" eb="5">
      <t>イボ</t>
    </rPh>
    <rPh sb="5" eb="6">
      <t>グン</t>
    </rPh>
    <phoneticPr fontId="2"/>
  </si>
  <si>
    <t>太田(揖保郡)</t>
    <rPh sb="0" eb="2">
      <t>オオタ</t>
    </rPh>
    <rPh sb="3" eb="6">
      <t>イボグン</t>
    </rPh>
    <phoneticPr fontId="2"/>
  </si>
  <si>
    <t>石海(揖保郡)</t>
    <rPh sb="0" eb="1">
      <t>セッカイ</t>
    </rPh>
    <rPh sb="1" eb="2">
      <t>ウミ</t>
    </rPh>
    <rPh sb="3" eb="6">
      <t>イボグン</t>
    </rPh>
    <phoneticPr fontId="2"/>
  </si>
  <si>
    <t>上郡(赤穂郡)</t>
    <rPh sb="0" eb="2">
      <t>カミゴオリ</t>
    </rPh>
    <rPh sb="3" eb="5">
      <t>アコウ</t>
    </rPh>
    <rPh sb="5" eb="6">
      <t>グン</t>
    </rPh>
    <phoneticPr fontId="2"/>
  </si>
  <si>
    <t>高田(赤穂郡)</t>
    <rPh sb="0" eb="2">
      <t>タカタ</t>
    </rPh>
    <rPh sb="3" eb="5">
      <t>アコウ</t>
    </rPh>
    <rPh sb="5" eb="6">
      <t>グン</t>
    </rPh>
    <phoneticPr fontId="2"/>
  </si>
  <si>
    <t>山野里(赤穂郡)</t>
    <rPh sb="0" eb="2">
      <t>ヤマノ</t>
    </rPh>
    <rPh sb="2" eb="3">
      <t>サト</t>
    </rPh>
    <rPh sb="4" eb="6">
      <t>アコウ</t>
    </rPh>
    <rPh sb="6" eb="7">
      <t>グン</t>
    </rPh>
    <phoneticPr fontId="2"/>
  </si>
  <si>
    <t>佐用(佐用郡)</t>
    <rPh sb="0" eb="2">
      <t>サヨウ</t>
    </rPh>
    <rPh sb="3" eb="5">
      <t>サヨウ</t>
    </rPh>
    <rPh sb="5" eb="6">
      <t>グン</t>
    </rPh>
    <phoneticPr fontId="2"/>
  </si>
  <si>
    <t>崇広(丹波市)</t>
    <rPh sb="0" eb="1">
      <t>タカシ</t>
    </rPh>
    <rPh sb="1" eb="2">
      <t>ヒロ</t>
    </rPh>
    <phoneticPr fontId="2"/>
  </si>
  <si>
    <t>久下(丹波市)</t>
    <rPh sb="0" eb="2">
      <t>クゲ</t>
    </rPh>
    <phoneticPr fontId="2"/>
  </si>
  <si>
    <t>和田(丹波市)</t>
    <rPh sb="0" eb="2">
      <t>ワダ</t>
    </rPh>
    <phoneticPr fontId="2"/>
  </si>
  <si>
    <t>北(丹波市)</t>
    <rPh sb="0" eb="1">
      <t>キタ</t>
    </rPh>
    <phoneticPr fontId="2"/>
  </si>
  <si>
    <t>三輪(丹波市)</t>
    <rPh sb="0" eb="2">
      <t>ミワ</t>
    </rPh>
    <phoneticPr fontId="2"/>
  </si>
  <si>
    <t>船城(丹波市)</t>
    <rPh sb="0" eb="1">
      <t>フネ</t>
    </rPh>
    <rPh sb="1" eb="2">
      <t>シロ</t>
    </rPh>
    <phoneticPr fontId="2"/>
  </si>
  <si>
    <t>丹波JRC(丹波市)</t>
    <rPh sb="0" eb="2">
      <t>タンバ</t>
    </rPh>
    <phoneticPr fontId="2"/>
  </si>
  <si>
    <t>洲本第一(洲本市)</t>
    <rPh sb="0" eb="2">
      <t>スモト</t>
    </rPh>
    <rPh sb="2" eb="4">
      <t>ダイニ</t>
    </rPh>
    <rPh sb="5" eb="8">
      <t>スモトシ</t>
    </rPh>
    <phoneticPr fontId="2"/>
  </si>
  <si>
    <t>洲本第二(洲本市)</t>
    <rPh sb="0" eb="2">
      <t>スモト</t>
    </rPh>
    <rPh sb="2" eb="4">
      <t>タイジ</t>
    </rPh>
    <rPh sb="5" eb="8">
      <t>スモトシ</t>
    </rPh>
    <phoneticPr fontId="2"/>
  </si>
  <si>
    <t>洲本第三(洲本市)</t>
    <rPh sb="0" eb="2">
      <t>スモト</t>
    </rPh>
    <rPh sb="2" eb="4">
      <t>ダイサン</t>
    </rPh>
    <rPh sb="5" eb="8">
      <t>スモトシ</t>
    </rPh>
    <phoneticPr fontId="2"/>
  </si>
  <si>
    <t>加茂(洲本市)</t>
    <rPh sb="0" eb="2">
      <t>カモ</t>
    </rPh>
    <rPh sb="3" eb="6">
      <t>スモトシ</t>
    </rPh>
    <phoneticPr fontId="2"/>
  </si>
  <si>
    <t>大野(洲本市)</t>
    <rPh sb="0" eb="2">
      <t>オオノ</t>
    </rPh>
    <rPh sb="3" eb="6">
      <t>スモトシ</t>
    </rPh>
    <phoneticPr fontId="2"/>
  </si>
  <si>
    <t>由良(洲本市)</t>
    <rPh sb="0" eb="2">
      <t>ユラ</t>
    </rPh>
    <rPh sb="3" eb="6">
      <t>スモトシ</t>
    </rPh>
    <phoneticPr fontId="2"/>
  </si>
  <si>
    <t>安乎(洲本市)</t>
    <rPh sb="0" eb="2">
      <t>アイガ</t>
    </rPh>
    <rPh sb="3" eb="6">
      <t>スモトシ</t>
    </rPh>
    <phoneticPr fontId="2"/>
  </si>
  <si>
    <t>都志(洲本市)</t>
    <rPh sb="0" eb="1">
      <t>ト</t>
    </rPh>
    <rPh sb="1" eb="2">
      <t>シ</t>
    </rPh>
    <rPh sb="3" eb="6">
      <t>スモトシ</t>
    </rPh>
    <phoneticPr fontId="2"/>
  </si>
  <si>
    <t>鮎原(洲本市)</t>
    <rPh sb="0" eb="1">
      <t>アユ</t>
    </rPh>
    <rPh sb="1" eb="2">
      <t>ハラ</t>
    </rPh>
    <rPh sb="3" eb="6">
      <t>スモトシ</t>
    </rPh>
    <phoneticPr fontId="2"/>
  </si>
  <si>
    <t>広石(洲本市)</t>
    <rPh sb="0" eb="2">
      <t>ヒロイシ</t>
    </rPh>
    <rPh sb="3" eb="6">
      <t>スモトシ</t>
    </rPh>
    <phoneticPr fontId="2"/>
  </si>
  <si>
    <t>鳥飼(洲本市)</t>
    <rPh sb="0" eb="2">
      <t>トリガイ</t>
    </rPh>
    <rPh sb="3" eb="6">
      <t>スモトシ</t>
    </rPh>
    <phoneticPr fontId="2"/>
  </si>
  <si>
    <t>堺(洲本市)</t>
    <rPh sb="0" eb="1">
      <t>サカイ</t>
    </rPh>
    <rPh sb="2" eb="5">
      <t>スモトシ</t>
    </rPh>
    <phoneticPr fontId="2"/>
  </si>
  <si>
    <t>倭文(南あわじ市)</t>
    <rPh sb="0" eb="1">
      <t>ワ</t>
    </rPh>
    <rPh sb="1" eb="2">
      <t>ブン</t>
    </rPh>
    <phoneticPr fontId="2"/>
  </si>
  <si>
    <t>松帆(南あわじ市)</t>
    <rPh sb="0" eb="1">
      <t>マツ</t>
    </rPh>
    <rPh sb="1" eb="2">
      <t>ホ</t>
    </rPh>
    <phoneticPr fontId="2"/>
  </si>
  <si>
    <t>湊(南あわじ市)</t>
    <rPh sb="0" eb="1">
      <t>ミナト</t>
    </rPh>
    <phoneticPr fontId="2"/>
  </si>
  <si>
    <t>辰美(南あわじ市)</t>
    <rPh sb="0" eb="2">
      <t>タツミ</t>
    </rPh>
    <phoneticPr fontId="2"/>
  </si>
  <si>
    <t>榎列(南あわじ市)</t>
    <rPh sb="0" eb="1">
      <t>エナミ</t>
    </rPh>
    <rPh sb="1" eb="2">
      <t>レツ</t>
    </rPh>
    <phoneticPr fontId="2"/>
  </si>
  <si>
    <t>八木(南あわじ市)</t>
    <rPh sb="0" eb="2">
      <t>ヤギ</t>
    </rPh>
    <phoneticPr fontId="2"/>
  </si>
  <si>
    <t>市(南あわじ市)</t>
    <rPh sb="0" eb="1">
      <t>イチ</t>
    </rPh>
    <phoneticPr fontId="2"/>
  </si>
  <si>
    <t>神代(南あわじ市)</t>
    <rPh sb="0" eb="2">
      <t>ジンダイ</t>
    </rPh>
    <phoneticPr fontId="2"/>
  </si>
  <si>
    <t>賀集(南あわじ市)</t>
    <rPh sb="0" eb="1">
      <t>ガ</t>
    </rPh>
    <rPh sb="1" eb="2">
      <t>アツ</t>
    </rPh>
    <phoneticPr fontId="2"/>
  </si>
  <si>
    <t>福良(南あわじ市)</t>
    <rPh sb="0" eb="2">
      <t>フクラ</t>
    </rPh>
    <phoneticPr fontId="2"/>
  </si>
  <si>
    <t>北阿万(南あわじ市)</t>
    <rPh sb="0" eb="1">
      <t>キタ</t>
    </rPh>
    <rPh sb="1" eb="2">
      <t>ア</t>
    </rPh>
    <rPh sb="2" eb="3">
      <t>マン</t>
    </rPh>
    <phoneticPr fontId="2"/>
  </si>
  <si>
    <t>阿万(南あわじ市)</t>
    <rPh sb="0" eb="1">
      <t>ア</t>
    </rPh>
    <rPh sb="1" eb="2">
      <t>マン</t>
    </rPh>
    <phoneticPr fontId="2"/>
  </si>
  <si>
    <t>広田(南あわじ市)</t>
    <rPh sb="0" eb="2">
      <t>ヒロタ</t>
    </rPh>
    <phoneticPr fontId="2"/>
  </si>
  <si>
    <t>淡路陸上(淡路市)</t>
    <rPh sb="0" eb="2">
      <t>アワジ</t>
    </rPh>
    <rPh sb="2" eb="4">
      <t>リクジョウ</t>
    </rPh>
    <rPh sb="5" eb="7">
      <t>アワジ</t>
    </rPh>
    <rPh sb="7" eb="8">
      <t>シ</t>
    </rPh>
    <phoneticPr fontId="2"/>
  </si>
  <si>
    <t>八条(豊岡市)</t>
    <rPh sb="0" eb="2">
      <t>ハチジョウ</t>
    </rPh>
    <rPh sb="3" eb="6">
      <t>トヨオカシ</t>
    </rPh>
    <phoneticPr fontId="2"/>
  </si>
  <si>
    <t>五荘(豊岡市)</t>
    <rPh sb="0" eb="1">
      <t>ゴ</t>
    </rPh>
    <rPh sb="1" eb="2">
      <t>ソウ</t>
    </rPh>
    <rPh sb="3" eb="6">
      <t>トヨオカシ</t>
    </rPh>
    <phoneticPr fontId="2"/>
  </si>
  <si>
    <t>新田(豊岡市)</t>
    <rPh sb="0" eb="2">
      <t>ニッタ</t>
    </rPh>
    <rPh sb="3" eb="6">
      <t>トヨオカシ</t>
    </rPh>
    <phoneticPr fontId="2"/>
  </si>
  <si>
    <t>中筋(豊岡市)</t>
    <rPh sb="0" eb="2">
      <t>ナカスジ</t>
    </rPh>
    <rPh sb="3" eb="6">
      <t>トヨオカシ</t>
    </rPh>
    <phoneticPr fontId="2"/>
  </si>
  <si>
    <t>神美(豊岡市)</t>
    <rPh sb="0" eb="1">
      <t>カミ</t>
    </rPh>
    <rPh sb="1" eb="2">
      <t>ビ</t>
    </rPh>
    <rPh sb="3" eb="6">
      <t>トヨオカシ</t>
    </rPh>
    <phoneticPr fontId="2"/>
  </si>
  <si>
    <t>城崎(豊岡市)</t>
    <rPh sb="0" eb="2">
      <t>キノサキ</t>
    </rPh>
    <rPh sb="3" eb="6">
      <t>トヨオカシ</t>
    </rPh>
    <phoneticPr fontId="2"/>
  </si>
  <si>
    <t>府中(豊岡市)</t>
    <rPh sb="0" eb="2">
      <t>フチュウ</t>
    </rPh>
    <rPh sb="3" eb="6">
      <t>トヨオカシ</t>
    </rPh>
    <phoneticPr fontId="2"/>
  </si>
  <si>
    <t>日高(豊岡市)</t>
    <rPh sb="0" eb="2">
      <t>ヒダカ</t>
    </rPh>
    <rPh sb="3" eb="6">
      <t>トヨオカシ</t>
    </rPh>
    <phoneticPr fontId="2"/>
  </si>
  <si>
    <t>弘道(豊岡市)</t>
    <rPh sb="0" eb="1">
      <t>ヒロシ</t>
    </rPh>
    <rPh sb="1" eb="2">
      <t>ミチ</t>
    </rPh>
    <rPh sb="3" eb="6">
      <t>トヨオカシ</t>
    </rPh>
    <phoneticPr fontId="2"/>
  </si>
  <si>
    <t>資母(豊岡市)</t>
    <rPh sb="0" eb="1">
      <t>シ</t>
    </rPh>
    <rPh sb="1" eb="2">
      <t>ハハ</t>
    </rPh>
    <rPh sb="3" eb="6">
      <t>トヨオカシ</t>
    </rPh>
    <phoneticPr fontId="2"/>
  </si>
  <si>
    <t>建屋(養父市)</t>
    <rPh sb="0" eb="1">
      <t>タ</t>
    </rPh>
    <rPh sb="1" eb="2">
      <t>ヤ</t>
    </rPh>
    <rPh sb="3" eb="5">
      <t>ヤブ</t>
    </rPh>
    <rPh sb="5" eb="6">
      <t>シ</t>
    </rPh>
    <phoneticPr fontId="2"/>
  </si>
  <si>
    <t>枚田(朝来市)</t>
    <rPh sb="0" eb="2">
      <t>ヒラタ</t>
    </rPh>
    <rPh sb="3" eb="5">
      <t>アサゴ</t>
    </rPh>
    <rPh sb="5" eb="6">
      <t>シ</t>
    </rPh>
    <phoneticPr fontId="2"/>
  </si>
  <si>
    <t>大蔵(朝来市)</t>
    <rPh sb="0" eb="2">
      <t>オオクラ</t>
    </rPh>
    <rPh sb="3" eb="5">
      <t>アサゴ</t>
    </rPh>
    <rPh sb="5" eb="6">
      <t>シ</t>
    </rPh>
    <phoneticPr fontId="2"/>
  </si>
  <si>
    <t>竹田(朝来市)</t>
    <rPh sb="0" eb="2">
      <t>タケダ</t>
    </rPh>
    <rPh sb="3" eb="5">
      <t>アサゴ</t>
    </rPh>
    <rPh sb="5" eb="6">
      <t>シ</t>
    </rPh>
    <phoneticPr fontId="2"/>
  </si>
  <si>
    <t>柴山(美方郡)</t>
    <rPh sb="0" eb="2">
      <t>シバヤマ</t>
    </rPh>
    <rPh sb="3" eb="6">
      <t>ミカタグン</t>
    </rPh>
    <phoneticPr fontId="2"/>
  </si>
  <si>
    <t>余部(美方郡)</t>
    <rPh sb="0" eb="2">
      <t>アマルベ</t>
    </rPh>
    <rPh sb="3" eb="6">
      <t>ミカタグン</t>
    </rPh>
    <phoneticPr fontId="2"/>
  </si>
  <si>
    <t>村岡(美方郡)</t>
    <rPh sb="0" eb="2">
      <t>ムラオカ</t>
    </rPh>
    <rPh sb="3" eb="6">
      <t>ミカタグン</t>
    </rPh>
    <phoneticPr fontId="2"/>
  </si>
  <si>
    <t>温泉(美方郡)</t>
    <rPh sb="0" eb="2">
      <t>オンセン</t>
    </rPh>
    <rPh sb="3" eb="5">
      <t>ミカタ</t>
    </rPh>
    <rPh sb="5" eb="6">
      <t>グン</t>
    </rPh>
    <phoneticPr fontId="2"/>
  </si>
  <si>
    <t>照来(美方郡)</t>
    <rPh sb="0" eb="1">
      <t>テ</t>
    </rPh>
    <rPh sb="1" eb="2">
      <t>ク</t>
    </rPh>
    <rPh sb="3" eb="6">
      <t>ミカタグン</t>
    </rPh>
    <phoneticPr fontId="2"/>
  </si>
  <si>
    <t>浜坂東(美方郡)</t>
    <rPh sb="0" eb="2">
      <t>ハマサカ</t>
    </rPh>
    <rPh sb="2" eb="3">
      <t>ヒガシ</t>
    </rPh>
    <rPh sb="4" eb="6">
      <t>ミカタ</t>
    </rPh>
    <rPh sb="6" eb="7">
      <t>グン</t>
    </rPh>
    <phoneticPr fontId="2"/>
  </si>
  <si>
    <t>浜坂西(美方郡)</t>
    <rPh sb="0" eb="2">
      <t>ハマサカ</t>
    </rPh>
    <rPh sb="2" eb="3">
      <t>ニシ</t>
    </rPh>
    <rPh sb="4" eb="7">
      <t>ミカタグン</t>
    </rPh>
    <phoneticPr fontId="2"/>
  </si>
  <si>
    <t>浜坂北(美方郡)</t>
    <rPh sb="0" eb="2">
      <t>ハマサカ</t>
    </rPh>
    <rPh sb="2" eb="3">
      <t>キタ</t>
    </rPh>
    <rPh sb="4" eb="6">
      <t>ミカタ</t>
    </rPh>
    <rPh sb="6" eb="7">
      <t>グン</t>
    </rPh>
    <phoneticPr fontId="2"/>
  </si>
  <si>
    <t>小野(小野市)</t>
    <rPh sb="0" eb="2">
      <t>オノ</t>
    </rPh>
    <rPh sb="3" eb="6">
      <t>オノシ</t>
    </rPh>
    <phoneticPr fontId="2"/>
  </si>
  <si>
    <t>小野東(小野市)</t>
    <rPh sb="0" eb="2">
      <t>オノ</t>
    </rPh>
    <rPh sb="2" eb="3">
      <t>ヒガシ</t>
    </rPh>
    <rPh sb="4" eb="7">
      <t>オノシ</t>
    </rPh>
    <phoneticPr fontId="2"/>
  </si>
  <si>
    <t>河合(小野市)</t>
    <rPh sb="0" eb="2">
      <t>カワイ</t>
    </rPh>
    <rPh sb="3" eb="6">
      <t>オノシ</t>
    </rPh>
    <phoneticPr fontId="2"/>
  </si>
  <si>
    <t>来住(小野市)</t>
    <rPh sb="0" eb="1">
      <t>ク</t>
    </rPh>
    <rPh sb="1" eb="2">
      <t>ス</t>
    </rPh>
    <rPh sb="3" eb="6">
      <t>オノシ</t>
    </rPh>
    <phoneticPr fontId="2"/>
  </si>
  <si>
    <t>市場(小野市)</t>
    <rPh sb="0" eb="2">
      <t>イチバ</t>
    </rPh>
    <rPh sb="3" eb="6">
      <t>オノシ</t>
    </rPh>
    <phoneticPr fontId="2"/>
  </si>
  <si>
    <t>大部(小野市)</t>
    <rPh sb="0" eb="1">
      <t>オオ</t>
    </rPh>
    <rPh sb="1" eb="2">
      <t>ブ</t>
    </rPh>
    <rPh sb="3" eb="6">
      <t>オノシ</t>
    </rPh>
    <phoneticPr fontId="2"/>
  </si>
  <si>
    <t>中番(小野市)</t>
    <rPh sb="0" eb="1">
      <t>ナカ</t>
    </rPh>
    <rPh sb="1" eb="2">
      <t>バン</t>
    </rPh>
    <rPh sb="3" eb="6">
      <t>オノシ</t>
    </rPh>
    <phoneticPr fontId="2"/>
  </si>
  <si>
    <t>下東条(小野市)</t>
    <rPh sb="0" eb="1">
      <t>シタ</t>
    </rPh>
    <rPh sb="1" eb="3">
      <t>トウジョウ</t>
    </rPh>
    <rPh sb="4" eb="7">
      <t>オノシ</t>
    </rPh>
    <phoneticPr fontId="2"/>
  </si>
  <si>
    <t>北条(加西市)</t>
    <rPh sb="0" eb="2">
      <t>ホウジョウ</t>
    </rPh>
    <rPh sb="3" eb="6">
      <t>カサイシ</t>
    </rPh>
    <phoneticPr fontId="2"/>
  </si>
  <si>
    <t>富田(加西市)</t>
    <rPh sb="0" eb="2">
      <t>トミタ</t>
    </rPh>
    <rPh sb="3" eb="5">
      <t>カサイ</t>
    </rPh>
    <rPh sb="5" eb="6">
      <t>シ</t>
    </rPh>
    <phoneticPr fontId="2"/>
  </si>
  <si>
    <t>下里(加西市)</t>
    <rPh sb="0" eb="2">
      <t>シモサト</t>
    </rPh>
    <rPh sb="3" eb="6">
      <t>カサイシ</t>
    </rPh>
    <phoneticPr fontId="2"/>
  </si>
  <si>
    <t>九会(加西市)</t>
    <rPh sb="0" eb="1">
      <t>キュウ</t>
    </rPh>
    <rPh sb="1" eb="2">
      <t>ア</t>
    </rPh>
    <rPh sb="3" eb="6">
      <t>カサイシ</t>
    </rPh>
    <phoneticPr fontId="2"/>
  </si>
  <si>
    <t>富合(加西市)</t>
    <rPh sb="0" eb="2">
      <t>トミアイ</t>
    </rPh>
    <rPh sb="3" eb="6">
      <t>カサイシ</t>
    </rPh>
    <phoneticPr fontId="2"/>
  </si>
  <si>
    <t>日吉(加西市)</t>
    <rPh sb="0" eb="2">
      <t>ヒヨシ</t>
    </rPh>
    <rPh sb="3" eb="6">
      <t>カサイシ</t>
    </rPh>
    <phoneticPr fontId="2"/>
  </si>
  <si>
    <t>宇仁(加西市)</t>
    <rPh sb="0" eb="1">
      <t>ウ</t>
    </rPh>
    <rPh sb="1" eb="2">
      <t>ジン</t>
    </rPh>
    <rPh sb="3" eb="5">
      <t>カサイ</t>
    </rPh>
    <rPh sb="5" eb="6">
      <t>シ</t>
    </rPh>
    <phoneticPr fontId="2"/>
  </si>
  <si>
    <t>西在田(加西市)</t>
    <rPh sb="0" eb="1">
      <t>ニシ</t>
    </rPh>
    <rPh sb="1" eb="3">
      <t>アリタ</t>
    </rPh>
    <rPh sb="4" eb="6">
      <t>カサイ</t>
    </rPh>
    <rPh sb="6" eb="7">
      <t>シ</t>
    </rPh>
    <phoneticPr fontId="2"/>
  </si>
  <si>
    <t>泉(加西市)</t>
    <rPh sb="0" eb="1">
      <t>イズミ</t>
    </rPh>
    <rPh sb="2" eb="5">
      <t>カサイシ</t>
    </rPh>
    <phoneticPr fontId="2"/>
  </si>
  <si>
    <t>中町南(多可郡)</t>
    <rPh sb="0" eb="2">
      <t>ナカマチ</t>
    </rPh>
    <rPh sb="2" eb="3">
      <t>ミナミ</t>
    </rPh>
    <rPh sb="4" eb="7">
      <t>タカグン</t>
    </rPh>
    <phoneticPr fontId="2"/>
  </si>
  <si>
    <t>松井(多可郡)</t>
    <rPh sb="0" eb="2">
      <t>マツイ</t>
    </rPh>
    <rPh sb="3" eb="6">
      <t>タカグン</t>
    </rPh>
    <phoneticPr fontId="2"/>
  </si>
  <si>
    <t>母里(加古郡)</t>
    <rPh sb="0" eb="1">
      <t>ハハ</t>
    </rPh>
    <rPh sb="1" eb="2">
      <t>サト</t>
    </rPh>
    <rPh sb="3" eb="6">
      <t>カコグン</t>
    </rPh>
    <phoneticPr fontId="2"/>
  </si>
  <si>
    <t>天満(加古郡)</t>
    <rPh sb="0" eb="2">
      <t>テンマ</t>
    </rPh>
    <rPh sb="3" eb="6">
      <t>カコグン</t>
    </rPh>
    <phoneticPr fontId="2"/>
  </si>
  <si>
    <t>加古(加古郡)</t>
    <rPh sb="0" eb="2">
      <t>カコ</t>
    </rPh>
    <rPh sb="3" eb="6">
      <t>カコグン</t>
    </rPh>
    <phoneticPr fontId="2"/>
  </si>
  <si>
    <t>天満南(加古郡)</t>
    <rPh sb="0" eb="2">
      <t>テンマ</t>
    </rPh>
    <rPh sb="2" eb="3">
      <t>ミナミ</t>
    </rPh>
    <rPh sb="4" eb="7">
      <t>カコグン</t>
    </rPh>
    <phoneticPr fontId="2"/>
  </si>
  <si>
    <t>天満東(加古郡)</t>
    <rPh sb="0" eb="2">
      <t>テンマ</t>
    </rPh>
    <rPh sb="2" eb="3">
      <t>ヒガシ</t>
    </rPh>
    <rPh sb="4" eb="7">
      <t>カコグン</t>
    </rPh>
    <phoneticPr fontId="2"/>
  </si>
  <si>
    <t>甲東(西宮市)</t>
    <rPh sb="0" eb="1">
      <t>コウ</t>
    </rPh>
    <rPh sb="1" eb="2">
      <t>ヒガシ</t>
    </rPh>
    <rPh sb="3" eb="6">
      <t>ニシノミヤシ</t>
    </rPh>
    <phoneticPr fontId="2"/>
  </si>
  <si>
    <t>明石JRC(明石市)</t>
    <rPh sb="0" eb="2">
      <t>アカシ</t>
    </rPh>
    <rPh sb="6" eb="9">
      <t>アカシシ</t>
    </rPh>
    <phoneticPr fontId="2"/>
  </si>
  <si>
    <t>北浜JRC(高砂市)</t>
    <rPh sb="0" eb="2">
      <t>キタハマ</t>
    </rPh>
    <rPh sb="6" eb="8">
      <t>タカサゴ</t>
    </rPh>
    <rPh sb="8" eb="9">
      <t>シ</t>
    </rPh>
    <phoneticPr fontId="2"/>
  </si>
  <si>
    <t>三木JRC(三木市)</t>
    <rPh sb="0" eb="2">
      <t>ミキ</t>
    </rPh>
    <rPh sb="6" eb="8">
      <t>ミキ</t>
    </rPh>
    <rPh sb="8" eb="9">
      <t>シ</t>
    </rPh>
    <phoneticPr fontId="2"/>
  </si>
  <si>
    <t>船場(姫路市)</t>
    <rPh sb="0" eb="2">
      <t>センバ</t>
    </rPh>
    <rPh sb="3" eb="6">
      <t>ヒメジシ</t>
    </rPh>
    <phoneticPr fontId="2"/>
  </si>
  <si>
    <t>稲美AC(加古郡)</t>
    <rPh sb="0" eb="2">
      <t>イナミ</t>
    </rPh>
    <rPh sb="5" eb="8">
      <t>カコグン</t>
    </rPh>
    <phoneticPr fontId="2"/>
  </si>
  <si>
    <t>中央(丹波市)</t>
    <rPh sb="0" eb="2">
      <t>チュウオウ</t>
    </rPh>
    <phoneticPr fontId="2"/>
  </si>
  <si>
    <t>ｼﾞｬﾍﾞﾘｯｸ</t>
  </si>
  <si>
    <t>ｼﾞｬﾍﾞﾘｯｸ</t>
    <phoneticPr fontId="2"/>
  </si>
  <si>
    <t>ｼﾞｬﾍﾞﾘｯｸ5</t>
  </si>
  <si>
    <t>ｼﾞｬﾍﾞﾘｯｸ5</t>
    <phoneticPr fontId="2"/>
  </si>
  <si>
    <t>ｼﾞｬﾍﾞﾘｯｸ6</t>
  </si>
  <si>
    <t>ｼﾞｬﾍﾞﾘｯｸ6</t>
    <phoneticPr fontId="2"/>
  </si>
  <si>
    <t>鳴尾北(西宮市)</t>
    <rPh sb="0" eb="2">
      <t>ナルオ</t>
    </rPh>
    <rPh sb="2" eb="3">
      <t>キタ</t>
    </rPh>
    <rPh sb="4" eb="7">
      <t>ニシノミヤシ</t>
    </rPh>
    <phoneticPr fontId="2"/>
  </si>
  <si>
    <t>上ヶ原(西宮市)</t>
    <rPh sb="0" eb="3">
      <t>ウエガハラ</t>
    </rPh>
    <rPh sb="4" eb="7">
      <t>ニシノミヤシ</t>
    </rPh>
    <phoneticPr fontId="2"/>
  </si>
  <si>
    <t>会下山(神戸市)</t>
    <rPh sb="0" eb="3">
      <t>エゲヤマ</t>
    </rPh>
    <phoneticPr fontId="2"/>
  </si>
  <si>
    <t>大池(神戸市)</t>
    <rPh sb="0" eb="2">
      <t>オオイケ</t>
    </rPh>
    <phoneticPr fontId="2"/>
  </si>
  <si>
    <t>舞多聞(神戸市)</t>
    <rPh sb="0" eb="1">
      <t>マイ</t>
    </rPh>
    <rPh sb="1" eb="3">
      <t>タモン</t>
    </rPh>
    <rPh sb="4" eb="7">
      <t>コウベシ</t>
    </rPh>
    <phoneticPr fontId="2"/>
  </si>
  <si>
    <t>西舞子(神戸市)</t>
    <rPh sb="0" eb="1">
      <t>ニシ</t>
    </rPh>
    <rPh sb="1" eb="3">
      <t>マイコ</t>
    </rPh>
    <rPh sb="4" eb="7">
      <t>コウベシ</t>
    </rPh>
    <phoneticPr fontId="2"/>
  </si>
  <si>
    <t>木津(神戸市)</t>
    <rPh sb="0" eb="2">
      <t>キヅ</t>
    </rPh>
    <phoneticPr fontId="2"/>
  </si>
  <si>
    <t>つつじが丘(神戸市)</t>
    <rPh sb="4" eb="5">
      <t>オカ</t>
    </rPh>
    <rPh sb="6" eb="9">
      <t>コウベシ</t>
    </rPh>
    <phoneticPr fontId="2"/>
  </si>
  <si>
    <t>伊川谷(神戸市)</t>
    <rPh sb="0" eb="3">
      <t>イカワダニ</t>
    </rPh>
    <phoneticPr fontId="2"/>
  </si>
  <si>
    <t>押部谷(神戸市)</t>
    <rPh sb="0" eb="3">
      <t>オシベダニ</t>
    </rPh>
    <rPh sb="4" eb="7">
      <t>コウベシ</t>
    </rPh>
    <phoneticPr fontId="2"/>
  </si>
  <si>
    <t>貴崎(明石市)</t>
    <rPh sb="0" eb="2">
      <t>キサキ</t>
    </rPh>
    <rPh sb="3" eb="5">
      <t>アカシ</t>
    </rPh>
    <rPh sb="5" eb="6">
      <t>シ</t>
    </rPh>
    <rPh sb="6" eb="7">
      <t>ニシイチ</t>
    </rPh>
    <phoneticPr fontId="2"/>
  </si>
  <si>
    <t>魚住(明石市)</t>
    <rPh sb="0" eb="2">
      <t>ウオズミ</t>
    </rPh>
    <rPh sb="3" eb="5">
      <t>アカシ</t>
    </rPh>
    <rPh sb="5" eb="6">
      <t>シ</t>
    </rPh>
    <phoneticPr fontId="2"/>
  </si>
  <si>
    <t>別府(加古川市)</t>
    <rPh sb="0" eb="2">
      <t>ベフ</t>
    </rPh>
    <rPh sb="3" eb="7">
      <t>カコガワシ</t>
    </rPh>
    <phoneticPr fontId="2"/>
  </si>
  <si>
    <t>川西(加古川市)</t>
    <rPh sb="0" eb="2">
      <t>カワニシ</t>
    </rPh>
    <rPh sb="3" eb="6">
      <t>カコガワ</t>
    </rPh>
    <rPh sb="6" eb="7">
      <t>シ</t>
    </rPh>
    <phoneticPr fontId="2"/>
  </si>
  <si>
    <t>志方東(加古川市)</t>
    <rPh sb="0" eb="2">
      <t>シカタ</t>
    </rPh>
    <rPh sb="2" eb="3">
      <t>ヒガシ</t>
    </rPh>
    <rPh sb="4" eb="7">
      <t>カコガワ</t>
    </rPh>
    <rPh sb="7" eb="8">
      <t>シ</t>
    </rPh>
    <phoneticPr fontId="2"/>
  </si>
  <si>
    <t>豊地(三木市)</t>
    <rPh sb="0" eb="2">
      <t>トヨチ</t>
    </rPh>
    <rPh sb="3" eb="5">
      <t>ミキ</t>
    </rPh>
    <rPh sb="5" eb="6">
      <t>アカシシ</t>
    </rPh>
    <phoneticPr fontId="2"/>
  </si>
  <si>
    <t>増位(姫路市)</t>
    <rPh sb="0" eb="1">
      <t>マ</t>
    </rPh>
    <rPh sb="1" eb="2">
      <t>イ</t>
    </rPh>
    <rPh sb="3" eb="6">
      <t>ヒメジシ</t>
    </rPh>
    <phoneticPr fontId="2"/>
  </si>
  <si>
    <t>安室東(姫路市)</t>
    <rPh sb="0" eb="2">
      <t>ヤスムロ</t>
    </rPh>
    <rPh sb="2" eb="3">
      <t>ヒガシ</t>
    </rPh>
    <rPh sb="4" eb="7">
      <t>ヒメジシ</t>
    </rPh>
    <phoneticPr fontId="2"/>
  </si>
  <si>
    <t>八木(姫路市)</t>
    <rPh sb="0" eb="2">
      <t>ヤギ</t>
    </rPh>
    <rPh sb="3" eb="6">
      <t>ヒメジシ</t>
    </rPh>
    <phoneticPr fontId="2"/>
  </si>
  <si>
    <t>香呂南(姫路市)</t>
    <rPh sb="0" eb="1">
      <t>カオル</t>
    </rPh>
    <rPh sb="1" eb="2">
      <t>ロ</t>
    </rPh>
    <rPh sb="2" eb="3">
      <t>ミナミ</t>
    </rPh>
    <rPh sb="4" eb="7">
      <t>ヒメジシ</t>
    </rPh>
    <phoneticPr fontId="2"/>
  </si>
  <si>
    <t>長谷(神崎郡)</t>
    <rPh sb="0" eb="2">
      <t>ハセ</t>
    </rPh>
    <rPh sb="3" eb="6">
      <t>カンザキグン</t>
    </rPh>
    <phoneticPr fontId="2"/>
  </si>
  <si>
    <t>中央(相生市)</t>
    <rPh sb="0" eb="2">
      <t>チュウオウ</t>
    </rPh>
    <rPh sb="3" eb="5">
      <t>アイオイ</t>
    </rPh>
    <rPh sb="5" eb="6">
      <t>シ</t>
    </rPh>
    <phoneticPr fontId="2"/>
  </si>
  <si>
    <t>矢野(相生市)</t>
    <rPh sb="0" eb="2">
      <t>ヤノ</t>
    </rPh>
    <rPh sb="3" eb="5">
      <t>アイオイ</t>
    </rPh>
    <rPh sb="5" eb="6">
      <t>シ</t>
    </rPh>
    <phoneticPr fontId="2"/>
  </si>
  <si>
    <t>東(丹波市)</t>
    <rPh sb="0" eb="1">
      <t>ヒガシ</t>
    </rPh>
    <phoneticPr fontId="2"/>
  </si>
  <si>
    <t>春日部(丹波市)</t>
    <rPh sb="0" eb="3">
      <t>カスカベ</t>
    </rPh>
    <phoneticPr fontId="2"/>
  </si>
  <si>
    <t>清滝(豊岡市)</t>
    <rPh sb="0" eb="2">
      <t>キヨタキ</t>
    </rPh>
    <rPh sb="3" eb="6">
      <t>トヨオカシ</t>
    </rPh>
    <phoneticPr fontId="2"/>
  </si>
  <si>
    <t>広谷(養父市)</t>
    <rPh sb="0" eb="2">
      <t>ヒロタニ</t>
    </rPh>
    <rPh sb="3" eb="5">
      <t>ヤブ</t>
    </rPh>
    <rPh sb="5" eb="6">
      <t>シ</t>
    </rPh>
    <phoneticPr fontId="2"/>
  </si>
  <si>
    <t>東河(朝来市)</t>
    <rPh sb="0" eb="1">
      <t>ヒガシ</t>
    </rPh>
    <rPh sb="1" eb="2">
      <t>カワ</t>
    </rPh>
    <rPh sb="3" eb="5">
      <t>アサゴ</t>
    </rPh>
    <rPh sb="5" eb="6">
      <t>シ</t>
    </rPh>
    <phoneticPr fontId="2"/>
  </si>
  <si>
    <t>糸井(朝来市)</t>
    <rPh sb="0" eb="2">
      <t>イトイ</t>
    </rPh>
    <rPh sb="3" eb="5">
      <t>アサゴ</t>
    </rPh>
    <rPh sb="5" eb="6">
      <t>シ</t>
    </rPh>
    <phoneticPr fontId="2"/>
  </si>
  <si>
    <t>北条東(加西市)</t>
    <rPh sb="0" eb="2">
      <t>ホウジョウ</t>
    </rPh>
    <rPh sb="2" eb="3">
      <t>ヒガシ</t>
    </rPh>
    <rPh sb="4" eb="7">
      <t>カサイシ</t>
    </rPh>
    <phoneticPr fontId="2"/>
  </si>
  <si>
    <t>賀茂(加西市)</t>
    <rPh sb="0" eb="2">
      <t>カモ</t>
    </rPh>
    <rPh sb="3" eb="6">
      <t>カサイシ</t>
    </rPh>
    <phoneticPr fontId="2"/>
  </si>
  <si>
    <t>中町北(多可郡)</t>
    <rPh sb="0" eb="2">
      <t>ナカマチ</t>
    </rPh>
    <rPh sb="2" eb="3">
      <t>キタ</t>
    </rPh>
    <rPh sb="4" eb="7">
      <t>タカグン</t>
    </rPh>
    <phoneticPr fontId="2"/>
  </si>
  <si>
    <t>杉原谷(多可郡)</t>
    <rPh sb="0" eb="2">
      <t>スギハラ</t>
    </rPh>
    <rPh sb="2" eb="3">
      <t>タニ</t>
    </rPh>
    <rPh sb="4" eb="7">
      <t>タカグン</t>
    </rPh>
    <phoneticPr fontId="2"/>
  </si>
  <si>
    <t>八千代(多可郡)</t>
    <rPh sb="0" eb="3">
      <t>ヤチヨ</t>
    </rPh>
    <rPh sb="3" eb="4">
      <t>チュウナン</t>
    </rPh>
    <rPh sb="4" eb="7">
      <t>タカグン</t>
    </rPh>
    <phoneticPr fontId="2"/>
  </si>
  <si>
    <t>いなみ野陸上(加古郡)</t>
    <rPh sb="3" eb="4">
      <t>ノ</t>
    </rPh>
    <rPh sb="4" eb="6">
      <t>リクジョウ</t>
    </rPh>
    <rPh sb="7" eb="10">
      <t>カコグン</t>
    </rPh>
    <phoneticPr fontId="2"/>
  </si>
  <si>
    <t>小寺(神戸市)</t>
    <rPh sb="0" eb="2">
      <t>コデラ</t>
    </rPh>
    <rPh sb="3" eb="6">
      <t>コウベシ</t>
    </rPh>
    <phoneticPr fontId="2"/>
  </si>
  <si>
    <t>西川RAC(神戸市)</t>
    <rPh sb="0" eb="2">
      <t>ニシカワ</t>
    </rPh>
    <phoneticPr fontId="2"/>
  </si>
  <si>
    <t>山手(明石市)</t>
    <rPh sb="0" eb="2">
      <t>ヤマテ</t>
    </rPh>
    <rPh sb="3" eb="5">
      <t>アカシ</t>
    </rPh>
    <rPh sb="5" eb="6">
      <t>シ</t>
    </rPh>
    <phoneticPr fontId="2"/>
  </si>
  <si>
    <t>志方(加古川市)</t>
    <rPh sb="0" eb="2">
      <t>シカタ</t>
    </rPh>
    <rPh sb="3" eb="6">
      <t>カコガワ</t>
    </rPh>
    <rPh sb="6" eb="7">
      <t>シ</t>
    </rPh>
    <phoneticPr fontId="2"/>
  </si>
  <si>
    <t>峰相(姫路市)</t>
    <rPh sb="0" eb="1">
      <t>ミネ</t>
    </rPh>
    <rPh sb="1" eb="2">
      <t>アイ</t>
    </rPh>
    <rPh sb="3" eb="6">
      <t>ヒメジシ</t>
    </rPh>
    <phoneticPr fontId="2"/>
  </si>
  <si>
    <t>余部(姫路市)</t>
    <rPh sb="0" eb="2">
      <t>ヨベ</t>
    </rPh>
    <rPh sb="3" eb="6">
      <t>ヒメジシ</t>
    </rPh>
    <phoneticPr fontId="2"/>
  </si>
  <si>
    <t>御国野(姫路市)</t>
    <rPh sb="0" eb="3">
      <t>ミクニノ</t>
    </rPh>
    <rPh sb="4" eb="7">
      <t>ヒメジシ</t>
    </rPh>
    <phoneticPr fontId="2"/>
  </si>
  <si>
    <t>前之庄(姫路市)</t>
    <rPh sb="0" eb="3">
      <t>マエノショウ</t>
    </rPh>
    <rPh sb="4" eb="7">
      <t>ヒメジシ</t>
    </rPh>
    <phoneticPr fontId="2"/>
  </si>
  <si>
    <t>姫路市陸上(姫路市)</t>
    <rPh sb="0" eb="3">
      <t>ヒメジシ</t>
    </rPh>
    <rPh sb="3" eb="5">
      <t>リクジョウ</t>
    </rPh>
    <rPh sb="6" eb="9">
      <t>ヒメジシ</t>
    </rPh>
    <phoneticPr fontId="2"/>
  </si>
  <si>
    <t>神河陸上(神崎郡)</t>
    <rPh sb="0" eb="2">
      <t>カミカワ</t>
    </rPh>
    <rPh sb="2" eb="4">
      <t>リクジョウ</t>
    </rPh>
    <rPh sb="5" eb="8">
      <t>カンザキグン</t>
    </rPh>
    <phoneticPr fontId="2"/>
  </si>
  <si>
    <t>中川原(洲本市)</t>
    <rPh sb="0" eb="3">
      <t>ナカガワラ</t>
    </rPh>
    <rPh sb="4" eb="7">
      <t>スモトシ</t>
    </rPh>
    <phoneticPr fontId="2"/>
  </si>
  <si>
    <t>豊岡(豊岡市)</t>
    <rPh sb="0" eb="2">
      <t>トヨオカ</t>
    </rPh>
    <rPh sb="3" eb="6">
      <t>トヨオカシ</t>
    </rPh>
    <phoneticPr fontId="2"/>
  </si>
  <si>
    <t>三江(豊岡市)</t>
    <rPh sb="0" eb="2">
      <t>ミエ</t>
    </rPh>
    <rPh sb="3" eb="6">
      <t>トヨオカシ</t>
    </rPh>
    <phoneticPr fontId="2"/>
  </si>
  <si>
    <t>三方(豊岡市)</t>
    <rPh sb="0" eb="2">
      <t>ミカタ</t>
    </rPh>
    <rPh sb="3" eb="6">
      <t>トヨオカシ</t>
    </rPh>
    <phoneticPr fontId="2"/>
  </si>
  <si>
    <t>いまごKC(美方郡)</t>
    <rPh sb="6" eb="8">
      <t>ミカタ</t>
    </rPh>
    <rPh sb="8" eb="9">
      <t>グン</t>
    </rPh>
    <phoneticPr fontId="2"/>
  </si>
  <si>
    <t>△混</t>
    <rPh sb="1" eb="2">
      <t>コン</t>
    </rPh>
    <phoneticPr fontId="2"/>
  </si>
  <si>
    <t>○△印</t>
    <rPh sb="2" eb="3">
      <t>シルシ</t>
    </rPh>
    <phoneticPr fontId="2"/>
  </si>
  <si>
    <t>〇男</t>
    <rPh sb="1" eb="2">
      <t>オトコ</t>
    </rPh>
    <phoneticPr fontId="2"/>
  </si>
  <si>
    <t>男Rのみ</t>
    <rPh sb="0" eb="1">
      <t>オトコ</t>
    </rPh>
    <phoneticPr fontId="2"/>
  </si>
  <si>
    <t>混Rのみ</t>
    <rPh sb="0" eb="1">
      <t>コン</t>
    </rPh>
    <phoneticPr fontId="2"/>
  </si>
  <si>
    <t>Rのみ数</t>
    <rPh sb="3" eb="4">
      <t>スウ</t>
    </rPh>
    <phoneticPr fontId="2"/>
  </si>
  <si>
    <t>ｺﾝﾊﾞｲ数</t>
    <rPh sb="5" eb="6">
      <t>スウ</t>
    </rPh>
    <phoneticPr fontId="2"/>
  </si>
  <si>
    <t>伊丹(伊丹市)</t>
    <rPh sb="0" eb="2">
      <t>イタミ</t>
    </rPh>
    <rPh sb="3" eb="6">
      <t>イタミシ</t>
    </rPh>
    <phoneticPr fontId="2"/>
  </si>
  <si>
    <t>鈴蘭台(神戸市)</t>
    <rPh sb="0" eb="3">
      <t>スズランダイ</t>
    </rPh>
    <rPh sb="4" eb="7">
      <t>コウベシ</t>
    </rPh>
    <phoneticPr fontId="2"/>
  </si>
  <si>
    <t>会下山RC(神戸市)</t>
    <rPh sb="0" eb="3">
      <t>エゲヤマ</t>
    </rPh>
    <rPh sb="6" eb="9">
      <t>コウベシ</t>
    </rPh>
    <phoneticPr fontId="2"/>
  </si>
  <si>
    <t>志方西(加古川市)</t>
    <rPh sb="0" eb="2">
      <t>シカタ</t>
    </rPh>
    <rPh sb="2" eb="3">
      <t>ニシ</t>
    </rPh>
    <rPh sb="4" eb="7">
      <t>カコガワ</t>
    </rPh>
    <rPh sb="7" eb="8">
      <t>シ</t>
    </rPh>
    <phoneticPr fontId="2"/>
  </si>
  <si>
    <t>氷丘南(加古川市)</t>
    <rPh sb="0" eb="1">
      <t>コオリ</t>
    </rPh>
    <rPh sb="1" eb="2">
      <t>オカ</t>
    </rPh>
    <rPh sb="2" eb="3">
      <t>ミナミ</t>
    </rPh>
    <rPh sb="4" eb="7">
      <t>カコガワ</t>
    </rPh>
    <rPh sb="7" eb="8">
      <t>シ</t>
    </rPh>
    <phoneticPr fontId="2"/>
  </si>
  <si>
    <t>小川(丹波市)</t>
    <rPh sb="0" eb="2">
      <t>オガワ</t>
    </rPh>
    <phoneticPr fontId="2"/>
  </si>
  <si>
    <t>青垣(丹波市)</t>
    <rPh sb="0" eb="2">
      <t>アオガキ</t>
    </rPh>
    <phoneticPr fontId="2"/>
  </si>
  <si>
    <t>大路(丹波市)</t>
    <rPh sb="0" eb="2">
      <t>オオジ</t>
    </rPh>
    <phoneticPr fontId="2"/>
  </si>
  <si>
    <t>塩田(淡路市)</t>
    <rPh sb="0" eb="2">
      <t>シオタ</t>
    </rPh>
    <rPh sb="3" eb="5">
      <t>アワジ</t>
    </rPh>
    <rPh sb="5" eb="6">
      <t>シ</t>
    </rPh>
    <phoneticPr fontId="2"/>
  </si>
  <si>
    <t>石屋(淡路市)</t>
    <rPh sb="0" eb="2">
      <t>イシヤ</t>
    </rPh>
    <rPh sb="3" eb="5">
      <t>アワジ</t>
    </rPh>
    <rPh sb="5" eb="6">
      <t>シ</t>
    </rPh>
    <phoneticPr fontId="2"/>
  </si>
  <si>
    <t>種目数</t>
  </si>
  <si>
    <t>〇女</t>
    <rPh sb="1" eb="2">
      <t>オンナ</t>
    </rPh>
    <phoneticPr fontId="2"/>
  </si>
  <si>
    <t>リレー
選択</t>
    <rPh sb="4" eb="6">
      <t>センタク</t>
    </rPh>
    <phoneticPr fontId="2"/>
  </si>
  <si>
    <t>混成</t>
    <rPh sb="0" eb="2">
      <t>コンセイ</t>
    </rPh>
    <phoneticPr fontId="2"/>
  </si>
  <si>
    <t>女Rのみ</t>
    <rPh sb="0" eb="1">
      <t>オンナ</t>
    </rPh>
    <phoneticPr fontId="2"/>
  </si>
  <si>
    <t>基本情報は男子に入力</t>
    <rPh sb="0" eb="2">
      <t>キホン</t>
    </rPh>
    <rPh sb="2" eb="4">
      <t>ジョウホウ</t>
    </rPh>
    <rPh sb="5" eb="7">
      <t>ダンシ</t>
    </rPh>
    <rPh sb="8" eb="10">
      <t>ニュウリョク</t>
    </rPh>
    <phoneticPr fontId="2"/>
  </si>
  <si>
    <t>混Ｒ</t>
    <rPh sb="0" eb="1">
      <t>コン</t>
    </rPh>
    <phoneticPr fontId="2"/>
  </si>
  <si>
    <t>混合</t>
    <rPh sb="0" eb="2">
      <t>コンゴウ</t>
    </rPh>
    <phoneticPr fontId="2"/>
  </si>
  <si>
    <t>本庄(神戸市)</t>
    <rPh sb="0" eb="2">
      <t>ホンジョウ</t>
    </rPh>
    <rPh sb="3" eb="6">
      <t>コウベシ</t>
    </rPh>
    <phoneticPr fontId="2"/>
  </si>
  <si>
    <t>武庫の里(尼崎市)</t>
    <rPh sb="0" eb="2">
      <t>ムコ</t>
    </rPh>
    <rPh sb="3" eb="4">
      <t>サト</t>
    </rPh>
    <rPh sb="5" eb="7">
      <t>アマガサキ</t>
    </rPh>
    <rPh sb="7" eb="8">
      <t>シ</t>
    </rPh>
    <rPh sb="8" eb="9">
      <t>ニシイチ</t>
    </rPh>
    <phoneticPr fontId="2"/>
  </si>
  <si>
    <t>園田(尼崎市)</t>
    <rPh sb="0" eb="2">
      <t>ソノダ</t>
    </rPh>
    <rPh sb="3" eb="6">
      <t>アマガサキシ</t>
    </rPh>
    <phoneticPr fontId="2"/>
  </si>
  <si>
    <t>NOBY T&amp;F(西宮市)</t>
    <rPh sb="9" eb="12">
      <t>ニシノミヤシ</t>
    </rPh>
    <phoneticPr fontId="2"/>
  </si>
  <si>
    <t>鳴尾東(西宮市)</t>
    <rPh sb="0" eb="2">
      <t>ナルオ</t>
    </rPh>
    <rPh sb="2" eb="3">
      <t>ヒガシ</t>
    </rPh>
    <rPh sb="4" eb="7">
      <t>ニシノミヤシ</t>
    </rPh>
    <phoneticPr fontId="2"/>
  </si>
  <si>
    <t>上甲子園(西宮市)</t>
    <rPh sb="0" eb="4">
      <t>カミコウシエン</t>
    </rPh>
    <rPh sb="5" eb="8">
      <t>ニシノミヤシ</t>
    </rPh>
    <phoneticPr fontId="2"/>
  </si>
  <si>
    <t>A&amp;C ASHIYA(芦屋市)</t>
    <rPh sb="11" eb="14">
      <t>アシヤシ</t>
    </rPh>
    <phoneticPr fontId="2"/>
  </si>
  <si>
    <t>長尾(宝塚市)</t>
    <rPh sb="0" eb="2">
      <t>ナガオ</t>
    </rPh>
    <rPh sb="3" eb="5">
      <t>タカラヅカ</t>
    </rPh>
    <rPh sb="5" eb="6">
      <t>シ</t>
    </rPh>
    <phoneticPr fontId="2"/>
  </si>
  <si>
    <t>住吉(神戸市)</t>
    <rPh sb="0" eb="2">
      <t>スミヨシ</t>
    </rPh>
    <rPh sb="3" eb="6">
      <t>コウベシ</t>
    </rPh>
    <phoneticPr fontId="2"/>
  </si>
  <si>
    <t>本山第一(神戸市)</t>
    <rPh sb="0" eb="4">
      <t>モトヤマダイイチ</t>
    </rPh>
    <phoneticPr fontId="2"/>
  </si>
  <si>
    <t>本山南(神戸市)</t>
    <rPh sb="0" eb="2">
      <t>モトヤマ</t>
    </rPh>
    <rPh sb="2" eb="3">
      <t>ミナミ</t>
    </rPh>
    <phoneticPr fontId="2"/>
  </si>
  <si>
    <t>福住(神戸市)</t>
    <rPh sb="0" eb="2">
      <t>フクズミ</t>
    </rPh>
    <rPh sb="3" eb="5">
      <t>コウベ</t>
    </rPh>
    <rPh sb="5" eb="6">
      <t>シ</t>
    </rPh>
    <phoneticPr fontId="2"/>
  </si>
  <si>
    <t>本山第三(神戸市)</t>
    <rPh sb="0" eb="4">
      <t>モトヤマダイサン</t>
    </rPh>
    <rPh sb="5" eb="8">
      <t>コウベシ</t>
    </rPh>
    <phoneticPr fontId="2"/>
  </si>
  <si>
    <t>港島学園(神戸市)</t>
    <rPh sb="0" eb="4">
      <t>ミナトジマガクエン</t>
    </rPh>
    <phoneticPr fontId="2"/>
  </si>
  <si>
    <t>高倉台(神戸市)</t>
    <rPh sb="0" eb="3">
      <t>タカクラダイ</t>
    </rPh>
    <rPh sb="4" eb="7">
      <t>コウベシ</t>
    </rPh>
    <phoneticPr fontId="2"/>
  </si>
  <si>
    <t>東垂水(神戸市)</t>
    <rPh sb="0" eb="3">
      <t>ヒガシタルミ</t>
    </rPh>
    <rPh sb="4" eb="7">
      <t>コウベシ</t>
    </rPh>
    <phoneticPr fontId="2"/>
  </si>
  <si>
    <t>千鳥が丘(神戸市)</t>
    <rPh sb="0" eb="2">
      <t>チドリ</t>
    </rPh>
    <rPh sb="3" eb="4">
      <t>オカ</t>
    </rPh>
    <phoneticPr fontId="2"/>
  </si>
  <si>
    <t>糀台(神戸市)</t>
    <rPh sb="0" eb="2">
      <t>コウジダイ</t>
    </rPh>
    <rPh sb="3" eb="6">
      <t>コウベシ</t>
    </rPh>
    <phoneticPr fontId="2"/>
  </si>
  <si>
    <t>T&amp;F KOBE(神戸市)</t>
  </si>
  <si>
    <t>城北(姫路市）</t>
    <rPh sb="0" eb="2">
      <t>ジョウホク</t>
    </rPh>
    <rPh sb="3" eb="6">
      <t>ヒメジシ</t>
    </rPh>
    <phoneticPr fontId="2"/>
  </si>
  <si>
    <t>高岡西(姫路市）</t>
    <rPh sb="0" eb="3">
      <t>タカオカニシ</t>
    </rPh>
    <rPh sb="4" eb="7">
      <t>ヒメジシ</t>
    </rPh>
    <phoneticPr fontId="2"/>
  </si>
  <si>
    <t>城東(姫路市）</t>
    <rPh sb="0" eb="2">
      <t>ジョウトウ</t>
    </rPh>
    <rPh sb="3" eb="6">
      <t>ヒメジシ</t>
    </rPh>
    <phoneticPr fontId="2"/>
  </si>
  <si>
    <t>白鷺小中(姫路市)</t>
    <rPh sb="0" eb="1">
      <t>シロ</t>
    </rPh>
    <rPh sb="1" eb="2">
      <t>サギ</t>
    </rPh>
    <rPh sb="2" eb="4">
      <t>ショウチュウ</t>
    </rPh>
    <rPh sb="5" eb="8">
      <t>ヒメジシ</t>
    </rPh>
    <phoneticPr fontId="2"/>
  </si>
  <si>
    <t>四郷学院(姫路市)</t>
    <rPh sb="0" eb="2">
      <t>シゴウ</t>
    </rPh>
    <rPh sb="2" eb="4">
      <t>ガクイン</t>
    </rPh>
    <rPh sb="5" eb="8">
      <t>ヒメジシ</t>
    </rPh>
    <phoneticPr fontId="2"/>
  </si>
  <si>
    <t>的形(姫路市）</t>
    <rPh sb="0" eb="2">
      <t>マトガタ</t>
    </rPh>
    <rPh sb="3" eb="6">
      <t>ヒメジシ</t>
    </rPh>
    <phoneticPr fontId="2"/>
  </si>
  <si>
    <t>伊勢(姫路市）</t>
    <rPh sb="0" eb="2">
      <t>イセ</t>
    </rPh>
    <rPh sb="3" eb="6">
      <t>ヒメジシ</t>
    </rPh>
    <phoneticPr fontId="2"/>
  </si>
  <si>
    <t>家島(姫路市）</t>
    <rPh sb="0" eb="2">
      <t>イエシマ</t>
    </rPh>
    <rPh sb="3" eb="6">
      <t>ヒメジシ</t>
    </rPh>
    <phoneticPr fontId="2"/>
  </si>
  <si>
    <t>坊勢(姫路市）</t>
    <rPh sb="0" eb="1">
      <t>ボウ</t>
    </rPh>
    <rPh sb="1" eb="2">
      <t>セイ</t>
    </rPh>
    <rPh sb="3" eb="6">
      <t>ヒメジシ</t>
    </rPh>
    <phoneticPr fontId="2"/>
  </si>
  <si>
    <t>安富南(姫路市）</t>
    <rPh sb="0" eb="2">
      <t>ヤストミ</t>
    </rPh>
    <rPh sb="2" eb="3">
      <t>ミナミ</t>
    </rPh>
    <rPh sb="4" eb="7">
      <t>ヒメジシ</t>
    </rPh>
    <phoneticPr fontId="2"/>
  </si>
  <si>
    <t>姫路AC(姫路市)</t>
    <rPh sb="0" eb="2">
      <t>ヒメジ</t>
    </rPh>
    <rPh sb="5" eb="8">
      <t>ヒメジシ</t>
    </rPh>
    <phoneticPr fontId="2"/>
  </si>
  <si>
    <t>東栗栖(たつの市)</t>
    <rPh sb="0" eb="3">
      <t>ヒガシクリス</t>
    </rPh>
    <phoneticPr fontId="2"/>
  </si>
  <si>
    <t>ちくさRC(宍粟市）</t>
    <rPh sb="6" eb="8">
      <t>シソウ</t>
    </rPh>
    <rPh sb="8" eb="9">
      <t>シ</t>
    </rPh>
    <phoneticPr fontId="2"/>
  </si>
  <si>
    <t>山崎(宍粟市）</t>
    <rPh sb="0" eb="2">
      <t>ヤマサキ</t>
    </rPh>
    <rPh sb="3" eb="5">
      <t>シソウ</t>
    </rPh>
    <rPh sb="5" eb="6">
      <t>シ</t>
    </rPh>
    <phoneticPr fontId="2"/>
  </si>
  <si>
    <t>千種(宍粟市）</t>
    <rPh sb="0" eb="2">
      <t>チクサ</t>
    </rPh>
    <rPh sb="3" eb="5">
      <t>シソウ</t>
    </rPh>
    <rPh sb="5" eb="6">
      <t>シ</t>
    </rPh>
    <phoneticPr fontId="2"/>
  </si>
  <si>
    <t>城東(丹波篠山市)</t>
    <rPh sb="0" eb="2">
      <t>ジョウトウ</t>
    </rPh>
    <rPh sb="3" eb="5">
      <t>タンバ</t>
    </rPh>
    <rPh sb="5" eb="7">
      <t>ササヤマ</t>
    </rPh>
    <rPh sb="7" eb="8">
      <t>シ</t>
    </rPh>
    <phoneticPr fontId="2"/>
  </si>
  <si>
    <t>大山(丹波篠山市)</t>
    <rPh sb="0" eb="2">
      <t>オオヤマ</t>
    </rPh>
    <rPh sb="3" eb="5">
      <t>タンバ</t>
    </rPh>
    <rPh sb="5" eb="7">
      <t>ササヤマ</t>
    </rPh>
    <rPh sb="7" eb="8">
      <t>シ</t>
    </rPh>
    <phoneticPr fontId="2"/>
  </si>
  <si>
    <t>味間(丹波篠山市)</t>
    <rPh sb="0" eb="2">
      <t>アジマ</t>
    </rPh>
    <rPh sb="3" eb="5">
      <t>タンバ</t>
    </rPh>
    <rPh sb="5" eb="7">
      <t>ササヤマ</t>
    </rPh>
    <rPh sb="7" eb="8">
      <t>シ</t>
    </rPh>
    <phoneticPr fontId="2"/>
  </si>
  <si>
    <t>古市(丹波篠山市)</t>
    <rPh sb="0" eb="2">
      <t>フルイチ</t>
    </rPh>
    <rPh sb="3" eb="5">
      <t>タンバ</t>
    </rPh>
    <rPh sb="5" eb="7">
      <t>ササヤマ</t>
    </rPh>
    <rPh sb="7" eb="8">
      <t>シ</t>
    </rPh>
    <phoneticPr fontId="2"/>
  </si>
  <si>
    <t>西(丹波市)</t>
    <rPh sb="0" eb="1">
      <t>ニシ</t>
    </rPh>
    <phoneticPr fontId="2"/>
  </si>
  <si>
    <t>志知(南あわじ市)</t>
    <rPh sb="0" eb="2">
      <t>シチ</t>
    </rPh>
    <rPh sb="3" eb="4">
      <t>ミナミ</t>
    </rPh>
    <rPh sb="7" eb="8">
      <t>シ</t>
    </rPh>
    <phoneticPr fontId="2"/>
  </si>
  <si>
    <t>志筑(淡路市）</t>
    <rPh sb="0" eb="1">
      <t>シ</t>
    </rPh>
    <rPh sb="1" eb="2">
      <t>チク</t>
    </rPh>
    <rPh sb="3" eb="6">
      <t>アワジシ</t>
    </rPh>
    <phoneticPr fontId="2"/>
  </si>
  <si>
    <t>学習(淡路市）</t>
    <rPh sb="0" eb="2">
      <t>ガクシュウ</t>
    </rPh>
    <rPh sb="3" eb="6">
      <t>アワジシ</t>
    </rPh>
    <phoneticPr fontId="2"/>
  </si>
  <si>
    <t>浦(淡路市）</t>
    <rPh sb="0" eb="1">
      <t>ウラ</t>
    </rPh>
    <rPh sb="2" eb="5">
      <t>アワジシ</t>
    </rPh>
    <phoneticPr fontId="2"/>
  </si>
  <si>
    <t>北淡(淡路市）</t>
    <rPh sb="0" eb="2">
      <t>ホクダン</t>
    </rPh>
    <rPh sb="3" eb="6">
      <t>アワジシ</t>
    </rPh>
    <phoneticPr fontId="2"/>
  </si>
  <si>
    <t>多賀(淡路市）</t>
    <rPh sb="0" eb="2">
      <t>タガ</t>
    </rPh>
    <rPh sb="3" eb="6">
      <t>アワジシ</t>
    </rPh>
    <phoneticPr fontId="2"/>
  </si>
  <si>
    <t>一宮(淡路市）</t>
    <rPh sb="0" eb="2">
      <t>イチノミヤ</t>
    </rPh>
    <rPh sb="3" eb="6">
      <t>アワジシ</t>
    </rPh>
    <phoneticPr fontId="2"/>
  </si>
  <si>
    <t>小坂(豊岡市)</t>
    <rPh sb="0" eb="2">
      <t>オサカ</t>
    </rPh>
    <rPh sb="3" eb="6">
      <t>トヨオカシ</t>
    </rPh>
    <phoneticPr fontId="2"/>
  </si>
  <si>
    <t>関宮学園(養父市)</t>
    <rPh sb="0" eb="1">
      <t>セキ</t>
    </rPh>
    <rPh sb="1" eb="2">
      <t>ミヤ</t>
    </rPh>
    <rPh sb="2" eb="4">
      <t>ガクエン</t>
    </rPh>
    <rPh sb="5" eb="7">
      <t>ヤブ</t>
    </rPh>
    <rPh sb="7" eb="8">
      <t>シ</t>
    </rPh>
    <phoneticPr fontId="2"/>
  </si>
  <si>
    <t>但馬AC(朝来市）</t>
    <rPh sb="0" eb="2">
      <t>タジマ</t>
    </rPh>
    <rPh sb="5" eb="8">
      <t>アサゴシ</t>
    </rPh>
    <phoneticPr fontId="2"/>
  </si>
  <si>
    <t>梁瀬(朝来市）</t>
    <rPh sb="0" eb="2">
      <t>ヤナセ</t>
    </rPh>
    <rPh sb="3" eb="6">
      <t>アサゴシ</t>
    </rPh>
    <phoneticPr fontId="2"/>
  </si>
  <si>
    <t>生野(朝来市）</t>
    <rPh sb="0" eb="2">
      <t>イクノ</t>
    </rPh>
    <rPh sb="3" eb="6">
      <t>アサゴシ</t>
    </rPh>
    <phoneticPr fontId="2"/>
  </si>
  <si>
    <t>ASAGO T&amp;F(朝来市）</t>
    <rPh sb="10" eb="13">
      <t>アサゴシ</t>
    </rPh>
    <phoneticPr fontId="2"/>
  </si>
  <si>
    <t>50m</t>
    <phoneticPr fontId="2"/>
  </si>
  <si>
    <t>50m13</t>
    <phoneticPr fontId="2"/>
  </si>
  <si>
    <t>S1</t>
    <phoneticPr fontId="2"/>
  </si>
  <si>
    <t>CODE</t>
  </si>
  <si>
    <t>種目名カナ</t>
  </si>
  <si>
    <t>正式種目名</t>
  </si>
  <si>
    <t>種目名</t>
  </si>
  <si>
    <t>単位</t>
  </si>
  <si>
    <t>50ﾒｰﾄﾙ</t>
  </si>
  <si>
    <t>５０ｍ</t>
  </si>
  <si>
    <t xml:space="preserve"> 0-sec</t>
  </si>
  <si>
    <t>100ﾒｰﾄﾙ</t>
  </si>
  <si>
    <t>１００ｍ</t>
  </si>
  <si>
    <t>800ﾒｰﾄﾙ</t>
  </si>
  <si>
    <t>８００ｍ</t>
  </si>
  <si>
    <t>1500ﾒｰﾄﾙ</t>
  </si>
  <si>
    <t>１５００ｍ</t>
  </si>
  <si>
    <t>80mH (0.7m/7m)</t>
  </si>
  <si>
    <t>８０ｍＨ(0.7m/7m)</t>
  </si>
  <si>
    <t>８０ｍＨ</t>
  </si>
  <si>
    <t>ﾊｼﾘﾀｶﾄﾋﾞ</t>
  </si>
  <si>
    <t>走高跳</t>
  </si>
  <si>
    <t xml:space="preserve"> 1-Ｍ</t>
  </si>
  <si>
    <t>ﾊｼﾘﾊﾊﾞﾄﾋﾞ</t>
  </si>
  <si>
    <t>走幅跳</t>
  </si>
  <si>
    <t>ｼﾞｬﾍﾞﾘｯｸﾎﾞｰﾙﾅｹﾞ</t>
  </si>
  <si>
    <t>ジャベリックボール投</t>
  </si>
  <si>
    <t>ｼﾞｬﾍﾞﾘｯｸﾎﾞｰﾙ投</t>
  </si>
  <si>
    <t>002</t>
    <phoneticPr fontId="2"/>
  </si>
  <si>
    <t>006</t>
    <phoneticPr fontId="2"/>
  </si>
  <si>
    <t>008</t>
    <phoneticPr fontId="2"/>
  </si>
  <si>
    <t>071</t>
    <phoneticPr fontId="2"/>
  </si>
  <si>
    <t>073</t>
    <phoneticPr fontId="2"/>
  </si>
  <si>
    <t>S1</t>
  </si>
  <si>
    <t>西宮浜義教(西宮市)</t>
    <rPh sb="0" eb="3">
      <t>ニシノミヤハマ</t>
    </rPh>
    <rPh sb="3" eb="4">
      <t>ギ</t>
    </rPh>
    <rPh sb="4" eb="5">
      <t>キョウ</t>
    </rPh>
    <rPh sb="6" eb="9">
      <t>ニシノミヤシ</t>
    </rPh>
    <phoneticPr fontId="2"/>
  </si>
  <si>
    <t>有岡(伊丹市)</t>
    <rPh sb="0" eb="2">
      <t>アリオカ</t>
    </rPh>
    <rPh sb="3" eb="6">
      <t>イタミシ</t>
    </rPh>
    <phoneticPr fontId="2"/>
  </si>
  <si>
    <t>西郷(神戸市)</t>
    <rPh sb="0" eb="2">
      <t>ニシゴウ</t>
    </rPh>
    <rPh sb="3" eb="6">
      <t>コウベシ</t>
    </rPh>
    <phoneticPr fontId="2"/>
  </si>
  <si>
    <t>小部東(神戸市)</t>
    <rPh sb="0" eb="3">
      <t>オブヒガシ</t>
    </rPh>
    <rPh sb="4" eb="7">
      <t>コウベシ</t>
    </rPh>
    <phoneticPr fontId="2"/>
  </si>
  <si>
    <t>小部(神戸市)</t>
    <rPh sb="0" eb="2">
      <t>オブ</t>
    </rPh>
    <phoneticPr fontId="2"/>
  </si>
  <si>
    <t>ありの台(神戸市)</t>
    <rPh sb="3" eb="4">
      <t>ダイ</t>
    </rPh>
    <phoneticPr fontId="2"/>
  </si>
  <si>
    <t>多聞の丘(神戸市)</t>
    <rPh sb="0" eb="2">
      <t>タモン</t>
    </rPh>
    <rPh sb="3" eb="4">
      <t>オカ</t>
    </rPh>
    <rPh sb="5" eb="8">
      <t>コウベシ</t>
    </rPh>
    <phoneticPr fontId="2"/>
  </si>
  <si>
    <t>A&amp;C KOBE(神戸市)</t>
  </si>
  <si>
    <t>はすいけ陸上(神戸市)</t>
    <rPh sb="4" eb="6">
      <t>リクジョウ</t>
    </rPh>
    <rPh sb="7" eb="10">
      <t>コウベシ</t>
    </rPh>
    <phoneticPr fontId="2"/>
  </si>
  <si>
    <t>王子(明石市)</t>
    <rPh sb="0" eb="2">
      <t>オウジ</t>
    </rPh>
    <rPh sb="3" eb="5">
      <t>アカシ</t>
    </rPh>
    <rPh sb="5" eb="6">
      <t>シ</t>
    </rPh>
    <phoneticPr fontId="2"/>
  </si>
  <si>
    <t>吉川(三木市)</t>
    <rPh sb="0" eb="2">
      <t>ヨカワ</t>
    </rPh>
    <rPh sb="3" eb="5">
      <t>ミキ</t>
    </rPh>
    <rPh sb="5" eb="6">
      <t>アカシシ</t>
    </rPh>
    <phoneticPr fontId="2"/>
  </si>
  <si>
    <t>Sports Gear(洲本市)</t>
    <rPh sb="12" eb="15">
      <t>スモトシ</t>
    </rPh>
    <phoneticPr fontId="2"/>
  </si>
  <si>
    <t>港(豊岡市)</t>
    <rPh sb="0" eb="1">
      <t>ミナト</t>
    </rPh>
    <rPh sb="2" eb="5">
      <t>トヨオカシ</t>
    </rPh>
    <phoneticPr fontId="2"/>
  </si>
  <si>
    <t>東条学園小中(加東市)</t>
    <rPh sb="0" eb="2">
      <t>トウジョウ</t>
    </rPh>
    <rPh sb="2" eb="4">
      <t>ガクエン</t>
    </rPh>
    <rPh sb="4" eb="6">
      <t>ショウチュウ</t>
    </rPh>
    <rPh sb="7" eb="9">
      <t>カトウ</t>
    </rPh>
    <rPh sb="9" eb="10">
      <t>シ</t>
    </rPh>
    <phoneticPr fontId="2"/>
  </si>
  <si>
    <t>園和北(尼崎市)</t>
    <rPh sb="0" eb="1">
      <t>ソノ</t>
    </rPh>
    <rPh sb="1" eb="2">
      <t>ワ</t>
    </rPh>
    <rPh sb="2" eb="3">
      <t>キタ</t>
    </rPh>
    <rPh sb="4" eb="6">
      <t>アマガサキ</t>
    </rPh>
    <rPh sb="6" eb="7">
      <t>シ</t>
    </rPh>
    <phoneticPr fontId="2"/>
  </si>
  <si>
    <t>瓦木(西宮市)</t>
    <rPh sb="0" eb="1">
      <t>カワラ</t>
    </rPh>
    <rPh sb="1" eb="2">
      <t>ギ</t>
    </rPh>
    <rPh sb="3" eb="6">
      <t>ニシノミヤシ</t>
    </rPh>
    <phoneticPr fontId="2"/>
  </si>
  <si>
    <t>北六甲台(西宮市)</t>
    <rPh sb="0" eb="1">
      <t>キタ</t>
    </rPh>
    <rPh sb="1" eb="3">
      <t>ロッコウ</t>
    </rPh>
    <rPh sb="3" eb="4">
      <t>ダイ</t>
    </rPh>
    <rPh sb="5" eb="8">
      <t>ニシノミヤシ</t>
    </rPh>
    <phoneticPr fontId="2"/>
  </si>
  <si>
    <t>小松(西宮市)</t>
    <rPh sb="0" eb="2">
      <t>コマツ</t>
    </rPh>
    <rPh sb="3" eb="6">
      <t>ニシノミヤシ</t>
    </rPh>
    <phoneticPr fontId="2"/>
  </si>
  <si>
    <t>広田(西宮市)</t>
    <rPh sb="0" eb="2">
      <t>ヒロタ</t>
    </rPh>
    <rPh sb="3" eb="6">
      <t>ニシノミヤシ</t>
    </rPh>
    <phoneticPr fontId="2"/>
  </si>
  <si>
    <t>生瀬(西宮市)</t>
    <rPh sb="0" eb="2">
      <t>ナマゼ</t>
    </rPh>
    <rPh sb="3" eb="6">
      <t>ニシノミヤシ</t>
    </rPh>
    <phoneticPr fontId="2"/>
  </si>
  <si>
    <t>甲陽園(西宮市)</t>
    <rPh sb="0" eb="3">
      <t>コウヨウエン</t>
    </rPh>
    <rPh sb="4" eb="7">
      <t>ニシノミヤシ</t>
    </rPh>
    <phoneticPr fontId="2"/>
  </si>
  <si>
    <t>瓦林(西宮市)</t>
    <rPh sb="0" eb="2">
      <t>カワラバヤシ</t>
    </rPh>
    <rPh sb="3" eb="6">
      <t>ニシノミヤシ</t>
    </rPh>
    <phoneticPr fontId="2"/>
  </si>
  <si>
    <t>打出浜(芦屋市)</t>
    <rPh sb="0" eb="3">
      <t>ウチデハマ</t>
    </rPh>
    <rPh sb="4" eb="7">
      <t>アシヤシ</t>
    </rPh>
    <phoneticPr fontId="2"/>
  </si>
  <si>
    <t>芦屋TFC(芦屋市)</t>
    <rPh sb="0" eb="5">
      <t>アシヤtfc</t>
    </rPh>
    <rPh sb="6" eb="9">
      <t>アシヤシ</t>
    </rPh>
    <phoneticPr fontId="2"/>
  </si>
  <si>
    <t>けやき坂(川西市)</t>
    <rPh sb="3" eb="4">
      <t>サカ</t>
    </rPh>
    <rPh sb="5" eb="8">
      <t>カワニシシ</t>
    </rPh>
    <phoneticPr fontId="2"/>
  </si>
  <si>
    <t>神戸中華同文(神戸市)</t>
    <rPh sb="0" eb="6">
      <t>コウベチュウカドウブン</t>
    </rPh>
    <rPh sb="7" eb="10">
      <t>コウベシ</t>
    </rPh>
    <phoneticPr fontId="2"/>
  </si>
  <si>
    <t>中央(神戸市)</t>
    <rPh sb="0" eb="2">
      <t>チュウオウ</t>
    </rPh>
    <rPh sb="3" eb="6">
      <t>コウベシ</t>
    </rPh>
    <phoneticPr fontId="2"/>
  </si>
  <si>
    <t>西山(神戸市)</t>
    <rPh sb="0" eb="2">
      <t>ニシヤマ</t>
    </rPh>
    <rPh sb="3" eb="6">
      <t>コウベシ</t>
    </rPh>
    <phoneticPr fontId="2"/>
  </si>
  <si>
    <t>北五葉(神戸市)</t>
    <rPh sb="0" eb="3">
      <t>キタゴヨウ</t>
    </rPh>
    <rPh sb="4" eb="7">
      <t>コウベシ</t>
    </rPh>
    <phoneticPr fontId="2"/>
  </si>
  <si>
    <t>星和台(神戸市)</t>
    <rPh sb="0" eb="2">
      <t>セイワ</t>
    </rPh>
    <rPh sb="2" eb="3">
      <t>ダイ</t>
    </rPh>
    <rPh sb="4" eb="7">
      <t>コウベシ</t>
    </rPh>
    <phoneticPr fontId="2"/>
  </si>
  <si>
    <t>若宮(神戸市)</t>
    <rPh sb="0" eb="2">
      <t>ワカミヤ</t>
    </rPh>
    <rPh sb="3" eb="6">
      <t>コウベシ</t>
    </rPh>
    <phoneticPr fontId="2"/>
  </si>
  <si>
    <t>若草(神戸市)</t>
    <rPh sb="0" eb="2">
      <t>ワカクサ</t>
    </rPh>
    <phoneticPr fontId="2"/>
  </si>
  <si>
    <t>マリスト国際(神戸市)</t>
    <rPh sb="4" eb="6">
      <t>コクサイ</t>
    </rPh>
    <rPh sb="7" eb="10">
      <t>コウベシ</t>
    </rPh>
    <phoneticPr fontId="2"/>
  </si>
  <si>
    <t>高丸(神戸市)</t>
    <rPh sb="0" eb="2">
      <t>タカマル</t>
    </rPh>
    <rPh sb="3" eb="6">
      <t>コウベシ</t>
    </rPh>
    <phoneticPr fontId="2"/>
  </si>
  <si>
    <t>井吹の丘(神戸市)</t>
    <rPh sb="0" eb="2">
      <t>イブキ</t>
    </rPh>
    <rPh sb="3" eb="4">
      <t>オカ</t>
    </rPh>
    <rPh sb="5" eb="8">
      <t>コウベシ</t>
    </rPh>
    <phoneticPr fontId="2"/>
  </si>
  <si>
    <t>樫野台(神戸市)</t>
    <rPh sb="0" eb="3">
      <t>カシノダイ</t>
    </rPh>
    <rPh sb="4" eb="7">
      <t>コウベシ</t>
    </rPh>
    <phoneticPr fontId="2"/>
  </si>
  <si>
    <t>太山寺(神戸市)</t>
    <rPh sb="0" eb="3">
      <t>タイサンジ</t>
    </rPh>
    <rPh sb="4" eb="7">
      <t>コウベシ</t>
    </rPh>
    <phoneticPr fontId="2"/>
  </si>
  <si>
    <t>平野(神戸市)</t>
    <rPh sb="0" eb="2">
      <t>ヒラノ</t>
    </rPh>
    <phoneticPr fontId="2"/>
  </si>
  <si>
    <t>人丸(明石市)</t>
    <rPh sb="0" eb="2">
      <t>ヒトマル</t>
    </rPh>
    <rPh sb="3" eb="6">
      <t>アカシシ</t>
    </rPh>
    <phoneticPr fontId="2"/>
  </si>
  <si>
    <t>花園(明石市)</t>
    <rPh sb="0" eb="2">
      <t>ハナゾノ</t>
    </rPh>
    <rPh sb="3" eb="5">
      <t>アカシ</t>
    </rPh>
    <rPh sb="5" eb="6">
      <t>シ</t>
    </rPh>
    <phoneticPr fontId="2"/>
  </si>
  <si>
    <t>氷丘(加古川市)</t>
    <rPh sb="0" eb="2">
      <t>ヒオカ</t>
    </rPh>
    <rPh sb="3" eb="7">
      <t>カコガワシ</t>
    </rPh>
    <phoneticPr fontId="2"/>
  </si>
  <si>
    <t>浜の宮(加古川市)</t>
    <rPh sb="0" eb="1">
      <t>ハマ</t>
    </rPh>
    <rPh sb="2" eb="3">
      <t>ミヤ</t>
    </rPh>
    <rPh sb="4" eb="7">
      <t>カコガワ</t>
    </rPh>
    <rPh sb="7" eb="8">
      <t>シ</t>
    </rPh>
    <phoneticPr fontId="2"/>
  </si>
  <si>
    <t>平岡北(加古川市)</t>
    <rPh sb="0" eb="2">
      <t>ヒラオカ</t>
    </rPh>
    <rPh sb="2" eb="3">
      <t>キタ</t>
    </rPh>
    <rPh sb="4" eb="8">
      <t>カコガワシ</t>
    </rPh>
    <phoneticPr fontId="2"/>
  </si>
  <si>
    <t>FrontierAC(加古川市)</t>
    <rPh sb="11" eb="15">
      <t>カコガワシ</t>
    </rPh>
    <phoneticPr fontId="2"/>
  </si>
  <si>
    <t>加古川RC(加古川市)</t>
    <rPh sb="0" eb="3">
      <t>カコガワ</t>
    </rPh>
    <rPh sb="6" eb="10">
      <t>カコガワシ</t>
    </rPh>
    <phoneticPr fontId="2"/>
  </si>
  <si>
    <t>緑が丘(三木市)</t>
    <rPh sb="0" eb="1">
      <t>ミドリ</t>
    </rPh>
    <rPh sb="2" eb="3">
      <t>オカ</t>
    </rPh>
    <rPh sb="4" eb="7">
      <t>ミキシ</t>
    </rPh>
    <phoneticPr fontId="2"/>
  </si>
  <si>
    <t>緑が丘東(三木市)</t>
    <rPh sb="0" eb="1">
      <t>ミドリ</t>
    </rPh>
    <rPh sb="2" eb="3">
      <t>オカ</t>
    </rPh>
    <rPh sb="3" eb="4">
      <t>ヒガシ</t>
    </rPh>
    <rPh sb="5" eb="8">
      <t>ミキシ</t>
    </rPh>
    <phoneticPr fontId="2"/>
  </si>
  <si>
    <t>八幡(姫路市)</t>
    <rPh sb="0" eb="2">
      <t>ヤハタ</t>
    </rPh>
    <rPh sb="3" eb="6">
      <t>ヒメジシ</t>
    </rPh>
    <phoneticPr fontId="2"/>
  </si>
  <si>
    <t>豊富小中(姫路市)</t>
    <rPh sb="0" eb="2">
      <t>トヨトミ</t>
    </rPh>
    <rPh sb="2" eb="4">
      <t>ショウチュウ</t>
    </rPh>
    <rPh sb="5" eb="8">
      <t>ヒメジシ</t>
    </rPh>
    <phoneticPr fontId="2"/>
  </si>
  <si>
    <t>高岡(神崎郡)</t>
    <rPh sb="0" eb="2">
      <t>タカオカ</t>
    </rPh>
    <rPh sb="3" eb="6">
      <t>カンザキグン</t>
    </rPh>
    <phoneticPr fontId="2"/>
  </si>
  <si>
    <t>三田(三田市)</t>
    <rPh sb="0" eb="2">
      <t>サンダ</t>
    </rPh>
    <rPh sb="3" eb="6">
      <t>サンダシ</t>
    </rPh>
    <phoneticPr fontId="2"/>
  </si>
  <si>
    <t>小野(三田市)</t>
    <rPh sb="0" eb="2">
      <t>オノ</t>
    </rPh>
    <rPh sb="3" eb="6">
      <t>サンダシ</t>
    </rPh>
    <phoneticPr fontId="2"/>
  </si>
  <si>
    <t>武庫(三田市)</t>
    <rPh sb="0" eb="2">
      <t>ムコ</t>
    </rPh>
    <rPh sb="3" eb="6">
      <t>サンダシ</t>
    </rPh>
    <phoneticPr fontId="2"/>
  </si>
  <si>
    <t>すずかけ台(三田市)</t>
    <rPh sb="4" eb="5">
      <t>ダイ</t>
    </rPh>
    <rPh sb="6" eb="9">
      <t>サンダシ</t>
    </rPh>
    <phoneticPr fontId="2"/>
  </si>
  <si>
    <t>狭間(三田市)</t>
    <rPh sb="0" eb="1">
      <t>サ</t>
    </rPh>
    <rPh sb="1" eb="2">
      <t>マ</t>
    </rPh>
    <rPh sb="3" eb="6">
      <t>サンダシ</t>
    </rPh>
    <phoneticPr fontId="2"/>
  </si>
  <si>
    <t>けやき台(三田市)</t>
    <rPh sb="3" eb="4">
      <t>ダイ</t>
    </rPh>
    <rPh sb="5" eb="8">
      <t>サンダシ</t>
    </rPh>
    <phoneticPr fontId="2"/>
  </si>
  <si>
    <t>南(丹波市)</t>
    <rPh sb="0" eb="1">
      <t>ミナミ</t>
    </rPh>
    <phoneticPr fontId="2"/>
  </si>
  <si>
    <t>中田(淡路市)</t>
    <rPh sb="0" eb="2">
      <t>ナカダ</t>
    </rPh>
    <rPh sb="3" eb="5">
      <t>アワジ</t>
    </rPh>
    <rPh sb="5" eb="6">
      <t>シ</t>
    </rPh>
    <phoneticPr fontId="2"/>
  </si>
  <si>
    <t>中川(朝来市)</t>
    <rPh sb="0" eb="2">
      <t>ナカガワ</t>
    </rPh>
    <rPh sb="3" eb="5">
      <t>アサゴ</t>
    </rPh>
    <rPh sb="5" eb="6">
      <t>シ</t>
    </rPh>
    <phoneticPr fontId="2"/>
  </si>
  <si>
    <t>山口(朝来市)</t>
    <rPh sb="0" eb="2">
      <t>ヤマグチ</t>
    </rPh>
    <rPh sb="3" eb="5">
      <t>アサゴ</t>
    </rPh>
    <rPh sb="5" eb="6">
      <t>シ</t>
    </rPh>
    <phoneticPr fontId="2"/>
  </si>
  <si>
    <t>滝野東(加東市)</t>
    <rPh sb="0" eb="2">
      <t>タキノ</t>
    </rPh>
    <rPh sb="2" eb="3">
      <t>ヒガシ</t>
    </rPh>
    <rPh sb="4" eb="7">
      <t>カトウシ</t>
    </rPh>
    <phoneticPr fontId="2"/>
  </si>
  <si>
    <t>滝野南(加東市)</t>
    <rPh sb="0" eb="2">
      <t>タキノ</t>
    </rPh>
    <rPh sb="2" eb="3">
      <t>ミナミ</t>
    </rPh>
    <rPh sb="4" eb="7">
      <t>カトウシ</t>
    </rPh>
    <phoneticPr fontId="2"/>
  </si>
  <si>
    <t>兵教大附属(加東市)</t>
    <rPh sb="0" eb="1">
      <t>ヒョウ</t>
    </rPh>
    <rPh sb="1" eb="2">
      <t>キョウ</t>
    </rPh>
    <rPh sb="2" eb="3">
      <t>ダイ</t>
    </rPh>
    <rPh sb="3" eb="5">
      <t>フゾク</t>
    </rPh>
    <rPh sb="6" eb="9">
      <t>カトウシ</t>
    </rPh>
    <phoneticPr fontId="2"/>
  </si>
  <si>
    <t>ﾌﾞﾙｰｳｪｰﾌﾞAC(加東市)</t>
    <rPh sb="12" eb="15">
      <t>カトウシ</t>
    </rPh>
    <phoneticPr fontId="2"/>
  </si>
  <si>
    <t>播磨(加古郡)</t>
    <rPh sb="0" eb="2">
      <t>ハリマ</t>
    </rPh>
    <rPh sb="3" eb="6">
      <t>カコグン</t>
    </rPh>
    <phoneticPr fontId="2"/>
  </si>
  <si>
    <t>蓮池(加古郡)</t>
    <rPh sb="0" eb="2">
      <t>ハスイケ</t>
    </rPh>
    <rPh sb="3" eb="6">
      <t>カコグン</t>
    </rPh>
    <phoneticPr fontId="2"/>
  </si>
  <si>
    <t>播磨西(加古郡)</t>
    <rPh sb="0" eb="2">
      <t>ハリマ</t>
    </rPh>
    <rPh sb="2" eb="3">
      <t>ニシ</t>
    </rPh>
    <rPh sb="4" eb="7">
      <t>カコグン</t>
    </rPh>
    <phoneticPr fontId="2"/>
  </si>
  <si>
    <t>播磨南(加古郡)</t>
    <rPh sb="0" eb="2">
      <t>ハリマ</t>
    </rPh>
    <rPh sb="2" eb="3">
      <t>ミナミ</t>
    </rPh>
    <rPh sb="4" eb="7">
      <t>カコグン</t>
    </rPh>
    <phoneticPr fontId="2"/>
  </si>
  <si>
    <t>はりま陸上(加古郡)</t>
    <rPh sb="3" eb="5">
      <t>リクジョウ</t>
    </rPh>
    <rPh sb="6" eb="9">
      <t>カコグン</t>
    </rPh>
    <phoneticPr fontId="2"/>
  </si>
  <si>
    <t>TRINITY.AC(加古郡)</t>
    <rPh sb="11" eb="14">
      <t>カコグン</t>
    </rPh>
    <phoneticPr fontId="2"/>
  </si>
  <si>
    <t>KSSRC(加古郡)</t>
    <rPh sb="6" eb="9">
      <t>カコグン</t>
    </rPh>
    <phoneticPr fontId="2"/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</si>
  <si>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2"/>
  </si>
  <si>
    <t>武庫北(尼崎市)</t>
    <rPh sb="0" eb="2">
      <t>ムコ</t>
    </rPh>
    <rPh sb="2" eb="3">
      <t>キタ</t>
    </rPh>
    <rPh sb="4" eb="6">
      <t>アマガサキ</t>
    </rPh>
    <rPh sb="6" eb="7">
      <t>シ</t>
    </rPh>
    <phoneticPr fontId="2"/>
  </si>
  <si>
    <t>園田南(尼崎市)</t>
    <rPh sb="0" eb="2">
      <t>ソノダ</t>
    </rPh>
    <rPh sb="2" eb="3">
      <t>ミナミ</t>
    </rPh>
    <rPh sb="4" eb="6">
      <t>アマガサキ</t>
    </rPh>
    <rPh sb="6" eb="7">
      <t>シ</t>
    </rPh>
    <rPh sb="7" eb="8">
      <t>ニシイチ</t>
    </rPh>
    <phoneticPr fontId="2"/>
  </si>
  <si>
    <t>ELITE(伊丹市)</t>
    <rPh sb="6" eb="9">
      <t>イタミシ</t>
    </rPh>
    <phoneticPr fontId="2"/>
  </si>
  <si>
    <t>雲中(神戸市)</t>
    <rPh sb="0" eb="1">
      <t>ウン</t>
    </rPh>
    <rPh sb="1" eb="2">
      <t>チュウ</t>
    </rPh>
    <rPh sb="3" eb="6">
      <t>コウベシ</t>
    </rPh>
    <phoneticPr fontId="2"/>
  </si>
  <si>
    <t>有野(神戸市)</t>
    <rPh sb="0" eb="2">
      <t>アリノ</t>
    </rPh>
    <rPh sb="3" eb="6">
      <t>コウベシ</t>
    </rPh>
    <phoneticPr fontId="2"/>
  </si>
  <si>
    <t>北須磨(神戸市)</t>
    <rPh sb="0" eb="1">
      <t>キタ</t>
    </rPh>
    <rPh sb="1" eb="3">
      <t>スマ</t>
    </rPh>
    <rPh sb="4" eb="7">
      <t>コウベシ</t>
    </rPh>
    <phoneticPr fontId="2"/>
  </si>
  <si>
    <t>多聞東(神戸市)</t>
    <rPh sb="0" eb="3">
      <t>タモンヒガシ</t>
    </rPh>
    <rPh sb="4" eb="7">
      <t>コウベシ</t>
    </rPh>
    <phoneticPr fontId="2"/>
  </si>
  <si>
    <t>明石AC(明石市)</t>
    <rPh sb="0" eb="2">
      <t>アカシ</t>
    </rPh>
    <rPh sb="5" eb="7">
      <t>アカシ</t>
    </rPh>
    <rPh sb="7" eb="8">
      <t>シ</t>
    </rPh>
    <phoneticPr fontId="2"/>
  </si>
  <si>
    <t>西脇Jr陸上(西脇市)</t>
    <rPh sb="0" eb="2">
      <t>ニシワキ</t>
    </rPh>
    <rPh sb="4" eb="6">
      <t>リクジョウ</t>
    </rPh>
    <rPh sb="7" eb="10">
      <t>ニシワキシ</t>
    </rPh>
    <phoneticPr fontId="2"/>
  </si>
  <si>
    <t>三木陸上(三木市)</t>
    <rPh sb="0" eb="2">
      <t>ミキ</t>
    </rPh>
    <rPh sb="2" eb="4">
      <t>リクジョウ</t>
    </rPh>
    <rPh sb="5" eb="7">
      <t>ミキ</t>
    </rPh>
    <rPh sb="7" eb="8">
      <t>シ</t>
    </rPh>
    <phoneticPr fontId="2"/>
  </si>
  <si>
    <t>莇野(姫路市)</t>
    <rPh sb="0" eb="2">
      <t>アゾノ</t>
    </rPh>
    <rPh sb="3" eb="6">
      <t>ヒメジシ</t>
    </rPh>
    <phoneticPr fontId="2"/>
  </si>
  <si>
    <t>青山RC(姫路市)</t>
    <rPh sb="0" eb="4">
      <t>アオヤマrc</t>
    </rPh>
    <rPh sb="5" eb="8">
      <t>ヒメジシ</t>
    </rPh>
    <phoneticPr fontId="2"/>
  </si>
  <si>
    <t>IRC(姫路市)</t>
    <rPh sb="4" eb="7">
      <t>ヒメジシ</t>
    </rPh>
    <phoneticPr fontId="2"/>
  </si>
  <si>
    <t>CRD(たつの市)</t>
  </si>
  <si>
    <t>城南(丹波篠山市)</t>
    <rPh sb="0" eb="2">
      <t>ジョウナン</t>
    </rPh>
    <rPh sb="3" eb="5">
      <t>タンバ</t>
    </rPh>
    <rPh sb="5" eb="7">
      <t>ササヤマ</t>
    </rPh>
    <rPh sb="7" eb="8">
      <t>シ</t>
    </rPh>
    <phoneticPr fontId="2"/>
  </si>
  <si>
    <t>田鶴野(豊岡市)</t>
    <rPh sb="0" eb="3">
      <t>タヅルノ</t>
    </rPh>
    <rPh sb="4" eb="7">
      <t>トヨオカシ</t>
    </rPh>
    <phoneticPr fontId="2"/>
  </si>
  <si>
    <t>ｻﾌﾞｾﾞﾛ豊岡(豊岡市)</t>
    <rPh sb="6" eb="8">
      <t>トヨオカ</t>
    </rPh>
    <rPh sb="9" eb="12">
      <t>トヨオカシ</t>
    </rPh>
    <phoneticPr fontId="2"/>
  </si>
  <si>
    <t>小代(美方郡)</t>
    <rPh sb="0" eb="2">
      <t>オジロ</t>
    </rPh>
    <rPh sb="3" eb="6">
      <t>ミカタグン</t>
    </rPh>
    <phoneticPr fontId="2"/>
  </si>
  <si>
    <t>浜坂南(美方郡)</t>
    <rPh sb="0" eb="2">
      <t>ハマサカ</t>
    </rPh>
    <rPh sb="2" eb="3">
      <t>ミナミ</t>
    </rPh>
    <rPh sb="4" eb="7">
      <t>ミカタグン</t>
    </rPh>
    <phoneticPr fontId="2"/>
  </si>
  <si>
    <t>新規登録</t>
    <rPh sb="0" eb="4">
      <t>シンキトウロク</t>
    </rPh>
    <phoneticPr fontId="2"/>
  </si>
  <si>
    <r>
      <t xml:space="preserve">合計金額
</t>
    </r>
    <r>
      <rPr>
        <b/>
        <sz val="9"/>
        <rFont val="ＭＳ ゴシック"/>
        <family val="3"/>
        <charset val="128"/>
      </rPr>
      <t>(男+女+混Ｒ)</t>
    </r>
    <rPh sb="0" eb="2">
      <t>ゴウケイ</t>
    </rPh>
    <rPh sb="2" eb="4">
      <t>キンガク</t>
    </rPh>
    <rPh sb="6" eb="7">
      <t>オトコ</t>
    </rPh>
    <rPh sb="8" eb="9">
      <t>オンナ</t>
    </rPh>
    <rPh sb="10" eb="11">
      <t>コン</t>
    </rPh>
    <phoneticPr fontId="2"/>
  </si>
  <si>
    <t>尼崎北(尼崎市)</t>
    <rPh sb="0" eb="2">
      <t>アマガサキ</t>
    </rPh>
    <rPh sb="2" eb="3">
      <t>キタ</t>
    </rPh>
    <rPh sb="4" eb="6">
      <t>アマガサキ</t>
    </rPh>
    <rPh sb="6" eb="7">
      <t>シ</t>
    </rPh>
    <phoneticPr fontId="2"/>
  </si>
  <si>
    <t>宝塚第一(宝塚市)</t>
    <rPh sb="0" eb="4">
      <t>タカラヅカダイイチ</t>
    </rPh>
    <rPh sb="5" eb="7">
      <t>タカラヅカ</t>
    </rPh>
    <rPh sb="7" eb="8">
      <t>シ</t>
    </rPh>
    <phoneticPr fontId="2"/>
  </si>
  <si>
    <t>宝塚AC(宝塚市)</t>
    <rPh sb="0" eb="2">
      <t>タカラヅカ</t>
    </rPh>
    <rPh sb="5" eb="7">
      <t>タカラヅカ</t>
    </rPh>
    <rPh sb="7" eb="8">
      <t>シ</t>
    </rPh>
    <phoneticPr fontId="2"/>
  </si>
  <si>
    <t>緑丘(伊丹市)</t>
    <rPh sb="0" eb="2">
      <t>ミドリガオカ</t>
    </rPh>
    <rPh sb="3" eb="6">
      <t>イタミシ</t>
    </rPh>
    <phoneticPr fontId="2"/>
  </si>
  <si>
    <t>笹原(伊丹市)</t>
    <rPh sb="0" eb="2">
      <t>ササハラ</t>
    </rPh>
    <rPh sb="3" eb="6">
      <t>イタミシ</t>
    </rPh>
    <phoneticPr fontId="2"/>
  </si>
  <si>
    <t>藤原台(神戸市)</t>
    <rPh sb="0" eb="3">
      <t>フジワラダイ</t>
    </rPh>
    <rPh sb="4" eb="7">
      <t>コウベシ</t>
    </rPh>
    <phoneticPr fontId="2"/>
  </si>
  <si>
    <t>桂木(神戸市)</t>
    <rPh sb="0" eb="2">
      <t>カツラギ</t>
    </rPh>
    <rPh sb="3" eb="6">
      <t>コウベシ</t>
    </rPh>
    <phoneticPr fontId="2"/>
  </si>
  <si>
    <t>長尾(神戸市)</t>
    <rPh sb="0" eb="2">
      <t>ナガオ</t>
    </rPh>
    <rPh sb="3" eb="6">
      <t>コウベシ</t>
    </rPh>
    <phoneticPr fontId="2"/>
  </si>
  <si>
    <t>置塩(姫路市）</t>
    <rPh sb="0" eb="2">
      <t>オキシオ</t>
    </rPh>
    <rPh sb="3" eb="6">
      <t>ヒメジシ</t>
    </rPh>
    <phoneticPr fontId="2"/>
  </si>
  <si>
    <t>安富北(姫路市）</t>
    <rPh sb="0" eb="2">
      <t>ヤストミ</t>
    </rPh>
    <rPh sb="2" eb="3">
      <t>キタ</t>
    </rPh>
    <rPh sb="4" eb="7">
      <t>ヒメジシ</t>
    </rPh>
    <phoneticPr fontId="2"/>
  </si>
  <si>
    <t>つつじが丘(三田市)</t>
    <rPh sb="4" eb="5">
      <t>オカ</t>
    </rPh>
    <rPh sb="6" eb="9">
      <t>サンダシ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</si>
  <si>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2"/>
  </si>
  <si>
    <r>
      <t>　　※本年度より</t>
    </r>
    <r>
      <rPr>
        <sz val="18"/>
        <color indexed="10"/>
        <rFont val="ＭＳ Ｐゴシック"/>
        <family val="3"/>
        <charset val="128"/>
      </rPr>
      <t>用紙の印刷・郵送は不要です。</t>
    </r>
    <rPh sb="3" eb="6">
      <t>ホンネンド</t>
    </rPh>
    <rPh sb="8" eb="10">
      <t>ヨウシ</t>
    </rPh>
    <rPh sb="11" eb="13">
      <t>インサツ</t>
    </rPh>
    <rPh sb="14" eb="16">
      <t>ユウソウ</t>
    </rPh>
    <rPh sb="17" eb="19">
      <t>フヨウ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</si>
  <si>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2"/>
  </si>
  <si>
    <t>　　※メール送信の前によくチェックし、訂正のないように。</t>
    <rPh sb="6" eb="8">
      <t>ソウシン</t>
    </rPh>
    <rPh sb="9" eb="10">
      <t>マエ</t>
    </rPh>
    <rPh sb="19" eb="21">
      <t>テイセイ</t>
    </rPh>
    <phoneticPr fontId="2"/>
  </si>
  <si>
    <t>＊＊＊は所属番号　　 ○○は所属名</t>
    <rPh sb="4" eb="6">
      <t>ショゾク</t>
    </rPh>
    <rPh sb="6" eb="8">
      <t>バンゴウ</t>
    </rPh>
    <rPh sb="14" eb="17">
      <t>ショゾクメイ</t>
    </rPh>
    <phoneticPr fontId="2"/>
  </si>
  <si>
    <t>夙川(西宮市)</t>
    <rPh sb="0" eb="2">
      <t>シュクガワ</t>
    </rPh>
    <rPh sb="3" eb="5">
      <t>ニシノミヤ</t>
    </rPh>
    <rPh sb="5" eb="6">
      <t>シ</t>
    </rPh>
    <phoneticPr fontId="2"/>
  </si>
  <si>
    <t>宮川(芦屋市)</t>
    <rPh sb="0" eb="2">
      <t>ミヤガワ</t>
    </rPh>
    <rPh sb="3" eb="5">
      <t>アシヤ</t>
    </rPh>
    <rPh sb="5" eb="6">
      <t>シ</t>
    </rPh>
    <phoneticPr fontId="2"/>
  </si>
  <si>
    <t>関西国際学園(神戸市)</t>
    <rPh sb="0" eb="6">
      <t>カンサイコクサイガクエン</t>
    </rPh>
    <rPh sb="7" eb="10">
      <t>コウベシ</t>
    </rPh>
    <phoneticPr fontId="2"/>
  </si>
  <si>
    <t>こうべ(神戸市)</t>
    <rPh sb="4" eb="7">
      <t>コウベシ</t>
    </rPh>
    <phoneticPr fontId="2"/>
  </si>
  <si>
    <t>浜山(神戸市)</t>
    <rPh sb="0" eb="2">
      <t>ハマヤマ</t>
    </rPh>
    <phoneticPr fontId="2"/>
  </si>
  <si>
    <t>ひよどり台(神戸市)</t>
    <rPh sb="4" eb="5">
      <t>ダイ</t>
    </rPh>
    <rPh sb="6" eb="9">
      <t>コウベシ</t>
    </rPh>
    <phoneticPr fontId="2"/>
  </si>
  <si>
    <t>南五葉(神戸市)</t>
    <rPh sb="0" eb="3">
      <t>ミナミゴヨウ</t>
    </rPh>
    <phoneticPr fontId="2"/>
  </si>
  <si>
    <t>花山(神戸市)</t>
    <rPh sb="0" eb="2">
      <t>ハナヤマ</t>
    </rPh>
    <phoneticPr fontId="2"/>
  </si>
  <si>
    <t>白川(神戸市)</t>
    <rPh sb="0" eb="2">
      <t>シラカワ</t>
    </rPh>
    <rPh sb="3" eb="6">
      <t>コウベシ</t>
    </rPh>
    <phoneticPr fontId="2"/>
  </si>
  <si>
    <t>松尾(神戸市)</t>
    <rPh sb="0" eb="2">
      <t>マツオ</t>
    </rPh>
    <phoneticPr fontId="2"/>
  </si>
  <si>
    <t>神の谷(神戸市)</t>
    <rPh sb="0" eb="1">
      <t>カミ</t>
    </rPh>
    <rPh sb="2" eb="3">
      <t>タニ</t>
    </rPh>
    <phoneticPr fontId="2"/>
  </si>
  <si>
    <t>菅の台(神戸市)</t>
    <rPh sb="0" eb="1">
      <t>スガ</t>
    </rPh>
    <rPh sb="2" eb="3">
      <t>ダイ</t>
    </rPh>
    <rPh sb="4" eb="7">
      <t>コウベシ</t>
    </rPh>
    <phoneticPr fontId="2"/>
  </si>
  <si>
    <t>名谷(神戸市)</t>
    <rPh sb="0" eb="2">
      <t>ミョウダニ</t>
    </rPh>
    <rPh sb="3" eb="6">
      <t>コウベシ</t>
    </rPh>
    <phoneticPr fontId="2"/>
  </si>
  <si>
    <t>しんしんS・K(神戸市)</t>
    <phoneticPr fontId="2"/>
  </si>
  <si>
    <t>NAC(神戸市)</t>
    <phoneticPr fontId="2"/>
  </si>
  <si>
    <t>ｱｽﾄﾗｲｱ明石AC(明石市)</t>
    <rPh sb="6" eb="8">
      <t>アカシ</t>
    </rPh>
    <rPh sb="11" eb="14">
      <t>アカシシ</t>
    </rPh>
    <phoneticPr fontId="2"/>
  </si>
  <si>
    <t>両荘みらい学園(加古川市)</t>
    <rPh sb="0" eb="1">
      <t>リョウ</t>
    </rPh>
    <rPh sb="1" eb="2">
      <t>ソウ</t>
    </rPh>
    <rPh sb="5" eb="7">
      <t>ガクエン</t>
    </rPh>
    <rPh sb="8" eb="11">
      <t>カコガワ</t>
    </rPh>
    <rPh sb="11" eb="12">
      <t>シ</t>
    </rPh>
    <phoneticPr fontId="2"/>
  </si>
  <si>
    <t>VignaraTC(姫路市)</t>
    <rPh sb="10" eb="13">
      <t>ヒメジシ</t>
    </rPh>
    <phoneticPr fontId="2"/>
  </si>
  <si>
    <t>南光(佐用郡)</t>
    <rPh sb="0" eb="2">
      <t>ナンコウ</t>
    </rPh>
    <rPh sb="3" eb="5">
      <t>サヨウ</t>
    </rPh>
    <rPh sb="5" eb="6">
      <t>グン</t>
    </rPh>
    <phoneticPr fontId="2"/>
  </si>
  <si>
    <t>山崎南(宍粟市）</t>
    <rPh sb="0" eb="3">
      <t>ヤマサキミナミ</t>
    </rPh>
    <rPh sb="4" eb="6">
      <t>シソウ</t>
    </rPh>
    <rPh sb="6" eb="7">
      <t>シ</t>
    </rPh>
    <phoneticPr fontId="2"/>
  </si>
  <si>
    <t>はりま一宮(宍粟市）</t>
    <rPh sb="3" eb="5">
      <t>イチノミヤ</t>
    </rPh>
    <rPh sb="6" eb="8">
      <t>シソウ</t>
    </rPh>
    <rPh sb="8" eb="9">
      <t>シ</t>
    </rPh>
    <phoneticPr fontId="2"/>
  </si>
  <si>
    <t>竹山(丹波市)</t>
    <rPh sb="0" eb="2">
      <t>タケヤマ</t>
    </rPh>
    <phoneticPr fontId="2"/>
  </si>
  <si>
    <t>丹波AC(丹波市)</t>
    <rPh sb="0" eb="2">
      <t>タンバ</t>
    </rPh>
    <phoneticPr fontId="2"/>
  </si>
  <si>
    <t>Sports淡路(洲本市)</t>
    <rPh sb="6" eb="8">
      <t>アワジ</t>
    </rPh>
    <rPh sb="9" eb="12">
      <t>スモトシ</t>
    </rPh>
    <phoneticPr fontId="2"/>
  </si>
  <si>
    <t>竹野学園(豊岡市)</t>
    <rPh sb="0" eb="2">
      <t>タケノ</t>
    </rPh>
    <rPh sb="2" eb="4">
      <t>ガクエン</t>
    </rPh>
    <rPh sb="5" eb="8">
      <t>トヨオカシ</t>
    </rPh>
    <phoneticPr fontId="2"/>
  </si>
  <si>
    <t>社学園(加東市)</t>
    <rPh sb="0" eb="1">
      <t>ヤシロ</t>
    </rPh>
    <rPh sb="1" eb="3">
      <t>ガクエン</t>
    </rPh>
    <rPh sb="4" eb="7">
      <t>カトウシ</t>
    </rPh>
    <phoneticPr fontId="2"/>
  </si>
  <si>
    <t>2025兵庫県小学生陸上競技秋季記録会</t>
    <rPh sb="9" eb="10">
      <t>セイ</t>
    </rPh>
    <rPh sb="14" eb="16">
      <t>シュウキ</t>
    </rPh>
    <rPh sb="16" eb="18">
      <t>キロク</t>
    </rPh>
    <phoneticPr fontId="2"/>
  </si>
  <si>
    <t>競技会コード：25280023</t>
    <rPh sb="0" eb="3">
      <t>キョウギカイ</t>
    </rPh>
    <phoneticPr fontId="2"/>
  </si>
  <si>
    <t>2025年10月1日(水)受付開始～10月17日(金）午後5：00必着</t>
    <rPh sb="4" eb="5">
      <t>ネン</t>
    </rPh>
    <rPh sb="7" eb="8">
      <t>ガツ</t>
    </rPh>
    <rPh sb="9" eb="10">
      <t>ニチ</t>
    </rPh>
    <rPh sb="11" eb="12">
      <t>スイ</t>
    </rPh>
    <rPh sb="13" eb="15">
      <t>ウケツケ</t>
    </rPh>
    <rPh sb="15" eb="17">
      <t>カイシ</t>
    </rPh>
    <rPh sb="20" eb="21">
      <t>ツキ</t>
    </rPh>
    <rPh sb="23" eb="24">
      <t>ニチ</t>
    </rPh>
    <rPh sb="25" eb="26">
      <t>キン</t>
    </rPh>
    <rPh sb="27" eb="29">
      <t>ゴゴ</t>
    </rPh>
    <rPh sb="33" eb="35">
      <t>ヒッチャク</t>
    </rPh>
    <phoneticPr fontId="2"/>
  </si>
  <si>
    <t>秋季記録会＊＊＊○○</t>
    <rPh sb="0" eb="1">
      <t>アキ</t>
    </rPh>
    <rPh sb="1" eb="2">
      <t>キ</t>
    </rPh>
    <rPh sb="2" eb="4">
      <t>キロク</t>
    </rPh>
    <rPh sb="4" eb="5">
      <t>カイ</t>
    </rPh>
    <phoneticPr fontId="2"/>
  </si>
  <si>
    <t>2025兵庫県小学生陸上競技秋季記録会</t>
    <rPh sb="4" eb="7">
      <t>ヒョウゴケン</t>
    </rPh>
    <rPh sb="7" eb="10">
      <t>ショウガクセイ</t>
    </rPh>
    <rPh sb="14" eb="15">
      <t>アキ</t>
    </rPh>
    <rPh sb="16" eb="19">
      <t>キロクカイ</t>
    </rPh>
    <phoneticPr fontId="2"/>
  </si>
  <si>
    <t>2025兵庫県小学生陸上競技秋季記録会</t>
    <rPh sb="4" eb="7">
      <t>ヒョウゴケン</t>
    </rPh>
    <rPh sb="7" eb="10">
      <t>ショウガクセイ</t>
    </rPh>
    <rPh sb="10" eb="12">
      <t>リクジョウ</t>
    </rPh>
    <rPh sb="12" eb="14">
      <t>キョウギ</t>
    </rPh>
    <rPh sb="14" eb="15">
      <t>アキ</t>
    </rPh>
    <rPh sb="16" eb="19">
      <t>キロクカイ</t>
    </rPh>
    <phoneticPr fontId="2"/>
  </si>
  <si>
    <t>立花西(尼崎市)</t>
    <rPh sb="0" eb="3">
      <t>タチバナニシ</t>
    </rPh>
    <rPh sb="4" eb="6">
      <t>アマガサキ</t>
    </rPh>
    <rPh sb="6" eb="7">
      <t>シ</t>
    </rPh>
    <phoneticPr fontId="2"/>
  </si>
  <si>
    <t>浜風(芦屋市)</t>
    <rPh sb="0" eb="2">
      <t>ハマカゼ</t>
    </rPh>
    <rPh sb="3" eb="5">
      <t>アシヤ</t>
    </rPh>
    <rPh sb="5" eb="6">
      <t>シ</t>
    </rPh>
    <phoneticPr fontId="2"/>
  </si>
  <si>
    <t>中山台(宝塚市)</t>
    <rPh sb="0" eb="3">
      <t>ナカヤマダイ</t>
    </rPh>
    <rPh sb="4" eb="7">
      <t>タカラヅカシ</t>
    </rPh>
    <phoneticPr fontId="2"/>
  </si>
  <si>
    <t>宝塚(宝塚市)</t>
    <rPh sb="0" eb="2">
      <t>タカラヅカ</t>
    </rPh>
    <rPh sb="3" eb="5">
      <t>タカラヅカ</t>
    </rPh>
    <rPh sb="5" eb="6">
      <t>シ</t>
    </rPh>
    <phoneticPr fontId="2"/>
  </si>
  <si>
    <t>緑台(川西市)</t>
    <rPh sb="0" eb="2">
      <t>ミドリダイ</t>
    </rPh>
    <rPh sb="3" eb="6">
      <t>カワニシシ</t>
    </rPh>
    <phoneticPr fontId="2"/>
  </si>
  <si>
    <t>桜が丘(川西市)</t>
    <rPh sb="0" eb="1">
      <t>サクラ</t>
    </rPh>
    <rPh sb="2" eb="3">
      <t>オカ</t>
    </rPh>
    <rPh sb="4" eb="7">
      <t>カワニシシ</t>
    </rPh>
    <phoneticPr fontId="2"/>
  </si>
  <si>
    <t>KRC(川西市)</t>
    <rPh sb="4" eb="7">
      <t>カワニシシ</t>
    </rPh>
    <phoneticPr fontId="2"/>
  </si>
  <si>
    <t>白金(川西市)</t>
    <rPh sb="0" eb="2">
      <t>シロガネ</t>
    </rPh>
    <rPh sb="3" eb="6">
      <t>カワニシシ</t>
    </rPh>
    <phoneticPr fontId="2"/>
  </si>
  <si>
    <t>牧の台(川辺郡)</t>
    <rPh sb="0" eb="1">
      <t>マキ</t>
    </rPh>
    <rPh sb="2" eb="3">
      <t>ダイ</t>
    </rPh>
    <rPh sb="4" eb="7">
      <t>カワベグン</t>
    </rPh>
    <phoneticPr fontId="2"/>
  </si>
  <si>
    <t>ｶﾅﾃﾞｨｱﾝｱｶﾃﾞﾐｰ(神戸市)</t>
    <phoneticPr fontId="2"/>
  </si>
  <si>
    <t>六甲(神戸市)</t>
    <rPh sb="0" eb="2">
      <t>ロッコウ</t>
    </rPh>
    <rPh sb="3" eb="6">
      <t>コウベシ</t>
    </rPh>
    <phoneticPr fontId="2"/>
  </si>
  <si>
    <t>西落合(神戸市)</t>
    <rPh sb="0" eb="3">
      <t>ニシオチアイ</t>
    </rPh>
    <phoneticPr fontId="2"/>
  </si>
  <si>
    <t>西須磨(神戸市)</t>
    <rPh sb="0" eb="3">
      <t>ニシスマ</t>
    </rPh>
    <rPh sb="4" eb="7">
      <t>コウベシ</t>
    </rPh>
    <phoneticPr fontId="2"/>
  </si>
  <si>
    <t>赤穂JRC(赤穂市)</t>
    <rPh sb="0" eb="2">
      <t>アコウ</t>
    </rPh>
    <rPh sb="6" eb="9">
      <t>アコウシ</t>
    </rPh>
    <phoneticPr fontId="2"/>
  </si>
  <si>
    <t>河東(宍粟市）</t>
    <rPh sb="0" eb="2">
      <t>カワヒガシ</t>
    </rPh>
    <rPh sb="3" eb="5">
      <t>シソウ</t>
    </rPh>
    <rPh sb="5" eb="6">
      <t>シ</t>
    </rPh>
    <phoneticPr fontId="2"/>
  </si>
  <si>
    <t>篠山(丹波篠山市)</t>
    <rPh sb="0" eb="2">
      <t>ササヤマ</t>
    </rPh>
    <rPh sb="3" eb="5">
      <t>タンバ</t>
    </rPh>
    <rPh sb="5" eb="7">
      <t>ササヤマ</t>
    </rPh>
    <rPh sb="7" eb="8">
      <t>シ</t>
    </rPh>
    <phoneticPr fontId="2"/>
  </si>
  <si>
    <t>多紀ラン(丹波篠山市)</t>
    <rPh sb="0" eb="2">
      <t>タキ</t>
    </rPh>
    <rPh sb="5" eb="7">
      <t>タンバ</t>
    </rPh>
    <rPh sb="7" eb="9">
      <t>ササヤマ</t>
    </rPh>
    <rPh sb="9" eb="10">
      <t>シ</t>
    </rPh>
    <phoneticPr fontId="2"/>
  </si>
  <si>
    <t>SCR TORSO(丹波市)</t>
    <phoneticPr fontId="2"/>
  </si>
  <si>
    <t>A.S.A(南あわじ市)</t>
    <phoneticPr fontId="2"/>
  </si>
  <si>
    <t>矢田川走友会(美方郡)</t>
    <rPh sb="0" eb="3">
      <t>ヤタガワ</t>
    </rPh>
    <rPh sb="3" eb="4">
      <t>ソウ</t>
    </rPh>
    <rPh sb="4" eb="5">
      <t>トモ</t>
    </rPh>
    <rPh sb="5" eb="6">
      <t>カイ</t>
    </rPh>
    <rPh sb="7" eb="9">
      <t>ミカタ</t>
    </rPh>
    <rPh sb="9" eb="10">
      <t>グン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</si>
</sst>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種目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2">
      <alignment vertical="center"/>
    </xf>
    <xf numFmtId="0" fontId="3" fillId="3" borderId="17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vertical="center" shrinkToFit="1"/>
    </xf>
    <xf numFmtId="0" fontId="6" fillId="7" borderId="7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16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5" xfId="2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shrinkToFit="1"/>
    </xf>
    <xf numFmtId="49" fontId="6" fillId="8" borderId="2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 shrinkToFit="1"/>
    </xf>
    <xf numFmtId="49" fontId="6" fillId="8" borderId="15" xfId="0" applyNumberFormat="1" applyFont="1" applyFill="1" applyBorder="1" applyAlignment="1">
      <alignment horizontal="center" vertical="center"/>
    </xf>
    <xf numFmtId="49" fontId="6" fillId="8" borderId="1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 shrinkToFit="1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4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3" fillId="2" borderId="32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" fillId="0" borderId="3" xfId="0" applyFont="1" applyBorder="1">
      <alignment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22" fillId="3" borderId="7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6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43" xfId="0" applyFont="1" applyBorder="1" applyAlignment="1">
      <alignment horizontal="distributed" vertical="center" wrapText="1"/>
    </xf>
    <xf numFmtId="0" fontId="21" fillId="3" borderId="32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distributed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 wrapText="1"/>
    </xf>
    <xf numFmtId="0" fontId="21" fillId="8" borderId="32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/>
    </xf>
    <xf numFmtId="0" fontId="3" fillId="4" borderId="59" xfId="0" applyFont="1" applyFill="1" applyBorder="1">
      <alignment vertical="center"/>
    </xf>
    <xf numFmtId="0" fontId="3" fillId="4" borderId="60" xfId="0" applyFont="1" applyFill="1" applyBorder="1">
      <alignment vertical="center"/>
    </xf>
    <xf numFmtId="0" fontId="0" fillId="0" borderId="0" xfId="0" quotePrefix="1">
      <alignment vertical="center"/>
    </xf>
    <xf numFmtId="0" fontId="3" fillId="0" borderId="37" xfId="0" applyFont="1" applyBorder="1" applyAlignment="1">
      <alignment horizontal="center" vertical="center"/>
    </xf>
    <xf numFmtId="0" fontId="3" fillId="4" borderId="61" xfId="0" applyFont="1" applyFill="1" applyBorder="1">
      <alignment vertical="center"/>
    </xf>
    <xf numFmtId="0" fontId="3" fillId="0" borderId="6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3" xfId="0" applyFont="1" applyBorder="1" applyAlignment="1">
      <alignment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" fillId="0" borderId="42" xfId="2" applyBorder="1">
      <alignment vertical="center"/>
    </xf>
    <xf numFmtId="0" fontId="32" fillId="6" borderId="118" xfId="0" applyFont="1" applyFill="1" applyBorder="1" applyAlignment="1">
      <alignment horizontal="center" vertical="center"/>
    </xf>
    <xf numFmtId="0" fontId="32" fillId="6" borderId="119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14" fillId="0" borderId="81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14" fillId="0" borderId="8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86" xfId="0" applyFont="1" applyBorder="1" applyAlignment="1" applyProtection="1">
      <alignment horizontal="center" vertical="center" shrinkToFit="1"/>
      <protection locked="0"/>
    </xf>
    <xf numFmtId="0" fontId="14" fillId="0" borderId="87" xfId="0" applyFont="1" applyBorder="1" applyAlignment="1" applyProtection="1">
      <alignment horizontal="center" vertical="center" shrinkToFit="1"/>
      <protection locked="0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88" xfId="0" applyFont="1" applyBorder="1" applyAlignment="1" applyProtection="1">
      <alignment horizontal="center" vertical="center"/>
      <protection locked="0"/>
    </xf>
    <xf numFmtId="0" fontId="14" fillId="0" borderId="8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86" xfId="0" applyFont="1" applyBorder="1" applyAlignment="1" applyProtection="1">
      <alignment horizontal="left" vertical="center" indent="2"/>
      <protection locked="0"/>
    </xf>
    <xf numFmtId="0" fontId="15" fillId="0" borderId="87" xfId="0" applyFont="1" applyBorder="1" applyAlignment="1" applyProtection="1">
      <alignment horizontal="left" vertical="center" indent="2"/>
      <protection locked="0"/>
    </xf>
    <xf numFmtId="0" fontId="15" fillId="0" borderId="56" xfId="0" applyFont="1" applyBorder="1" applyAlignment="1" applyProtection="1">
      <alignment horizontal="left" vertical="center" indent="2"/>
      <protection locked="0"/>
    </xf>
    <xf numFmtId="0" fontId="3" fillId="0" borderId="102" xfId="0" applyFont="1" applyBorder="1" applyAlignment="1">
      <alignment horizontal="center" vertical="center"/>
    </xf>
    <xf numFmtId="6" fontId="14" fillId="0" borderId="55" xfId="0" applyNumberFormat="1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72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176" fontId="14" fillId="0" borderId="54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6" fontId="14" fillId="0" borderId="54" xfId="1" applyFont="1" applyBorder="1" applyAlignment="1" applyProtection="1">
      <alignment horizontal="center" vertical="center" wrapText="1"/>
    </xf>
    <xf numFmtId="6" fontId="14" fillId="0" borderId="79" xfId="1" applyFont="1" applyBorder="1" applyAlignment="1" applyProtection="1">
      <alignment horizontal="center" vertical="center" wrapText="1"/>
    </xf>
    <xf numFmtId="0" fontId="14" fillId="0" borderId="8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5" fontId="22" fillId="0" borderId="0" xfId="0" applyNumberFormat="1" applyFont="1" applyAlignment="1">
      <alignment horizontal="center" vertical="center" shrinkToFit="1"/>
    </xf>
    <xf numFmtId="5" fontId="22" fillId="0" borderId="97" xfId="0" applyNumberFormat="1" applyFont="1" applyBorder="1" applyAlignment="1">
      <alignment horizontal="center" vertical="center" shrinkToFit="1"/>
    </xf>
    <xf numFmtId="6" fontId="14" fillId="0" borderId="18" xfId="1" applyFont="1" applyBorder="1" applyAlignment="1" applyProtection="1">
      <alignment horizontal="center" vertical="center" wrapText="1"/>
    </xf>
    <xf numFmtId="6" fontId="14" fillId="0" borderId="101" xfId="1" applyFont="1" applyBorder="1" applyAlignment="1" applyProtection="1">
      <alignment horizontal="center" vertical="center" wrapText="1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>
      <alignment horizontal="center" vertical="center"/>
    </xf>
    <xf numFmtId="0" fontId="15" fillId="0" borderId="86" xfId="0" applyFont="1" applyBorder="1" applyAlignment="1">
      <alignment horizontal="left" vertical="center" indent="2"/>
    </xf>
    <xf numFmtId="0" fontId="15" fillId="0" borderId="87" xfId="0" applyFont="1" applyBorder="1" applyAlignment="1">
      <alignment horizontal="left" vertical="center" indent="2"/>
    </xf>
    <xf numFmtId="0" fontId="15" fillId="0" borderId="56" xfId="0" applyFont="1" applyBorder="1" applyAlignment="1">
      <alignment horizontal="left" vertical="center" indent="2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textRotation="255"/>
    </xf>
    <xf numFmtId="0" fontId="14" fillId="0" borderId="104" xfId="0" applyFont="1" applyBorder="1" applyAlignment="1">
      <alignment horizontal="center" vertical="center" textRotation="255"/>
    </xf>
    <xf numFmtId="0" fontId="22" fillId="0" borderId="8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6" fontId="14" fillId="0" borderId="111" xfId="0" applyNumberFormat="1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176" fontId="14" fillId="0" borderId="111" xfId="0" applyNumberFormat="1" applyFont="1" applyBorder="1" applyAlignment="1">
      <alignment horizontal="center" vertical="center"/>
    </xf>
    <xf numFmtId="176" fontId="14" fillId="0" borderId="85" xfId="0" applyNumberFormat="1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_Book1" xfId="2" xr:uid="{1C222221-6BC3-4D3F-81DD-356F27F25B4E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7/&#32066;&#20102;&#22823;&#20250;/02&#37089;&#24066;&#21306;&#39365;&#20253;/temp/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9/02&#37089;&#24066;&#21306;&#39365;&#20253;/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8/&#32066;&#20102;&#22823;&#20250;/10&#30476;&#23567;&#23398;&#29983;/&#30476;&#23567;&#23398;&#30331;&#37682;&#29992;/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A82C-A076-4456-AC63-93F14AE8D680}">
  <sheetPr codeName="Sheet1">
    <tabColor indexed="13"/>
  </sheetPr>
  <dimension ref="A2:Q29"/>
  <sheetViews>
    <sheetView showGridLines="0" showRowColHeaders="0" tabSelected="1" workbookViewId="0">
      <selection activeCell="M15" sqref="M15"/>
    </sheetView>
  </sheetViews>
  <sheetFormatPr defaultRowHeight="13.5" x14ac:dyDescent="0.15"/>
  <cols>
    <col min="4" max="4" width="9.625" customWidth="1"/>
  </cols>
  <sheetData>
    <row r="2" spans="1:9" ht="28.5" x14ac:dyDescent="0.15">
      <c r="A2" s="167" t="s">
        <v>728</v>
      </c>
      <c r="B2" s="167"/>
      <c r="C2" s="167"/>
      <c r="D2" s="167"/>
      <c r="E2" s="167"/>
      <c r="F2" s="167"/>
      <c r="G2" s="167"/>
      <c r="H2" s="167"/>
      <c r="I2" s="167"/>
    </row>
    <row r="3" spans="1:9" ht="2.1" customHeight="1" x14ac:dyDescent="0.15">
      <c r="A3" s="168"/>
      <c r="B3" s="168"/>
      <c r="C3" s="168"/>
      <c r="D3" s="168"/>
      <c r="E3" s="168"/>
      <c r="F3" s="168"/>
      <c r="G3" s="168"/>
      <c r="H3" s="168"/>
      <c r="I3" s="168"/>
    </row>
    <row r="4" spans="1:9" ht="24.75" customHeight="1" thickBot="1" x14ac:dyDescent="0.2">
      <c r="G4" s="175" t="s">
        <v>729</v>
      </c>
      <c r="H4" s="175"/>
      <c r="I4" s="175"/>
    </row>
    <row r="5" spans="1:9" ht="30" customHeight="1" x14ac:dyDescent="0.15">
      <c r="A5" s="169" t="s">
        <v>57</v>
      </c>
      <c r="B5" s="170"/>
      <c r="C5" s="170"/>
      <c r="D5" s="170"/>
      <c r="E5" s="170"/>
      <c r="F5" s="170"/>
      <c r="G5" s="170"/>
      <c r="H5" s="170"/>
      <c r="I5" s="171"/>
    </row>
    <row r="6" spans="1:9" ht="28.5" customHeight="1" thickBot="1" x14ac:dyDescent="0.2">
      <c r="A6" s="172" t="s">
        <v>56</v>
      </c>
      <c r="B6" s="173"/>
      <c r="C6" s="173"/>
      <c r="D6" s="173"/>
      <c r="E6" s="173"/>
      <c r="F6" s="173"/>
      <c r="G6" s="173"/>
      <c r="H6" s="173"/>
      <c r="I6" s="174"/>
    </row>
    <row r="7" spans="1:9" ht="2.1" customHeight="1" x14ac:dyDescent="0.15"/>
    <row r="8" spans="1:9" ht="30" customHeight="1" x14ac:dyDescent="0.15">
      <c r="B8" s="7" t="s">
        <v>697</v>
      </c>
    </row>
    <row r="9" spans="1:9" ht="30" customHeight="1" x14ac:dyDescent="0.15">
      <c r="B9" s="7" t="s">
        <v>698</v>
      </c>
    </row>
    <row r="10" spans="1:9" ht="29.25" customHeight="1" x14ac:dyDescent="0.15">
      <c r="B10" s="7" t="s">
        <v>699</v>
      </c>
    </row>
    <row r="11" spans="1:9" ht="24" customHeight="1" x14ac:dyDescent="0.15">
      <c r="B11" s="156" t="s">
        <v>700</v>
      </c>
    </row>
    <row r="12" spans="1:9" ht="24" customHeight="1" x14ac:dyDescent="0.15">
      <c r="B12" s="8"/>
    </row>
    <row r="13" spans="1:9" ht="24" customHeight="1" x14ac:dyDescent="0.15">
      <c r="B13" s="6"/>
      <c r="C13" s="157" t="s">
        <v>55</v>
      </c>
      <c r="E13" s="5" t="s">
        <v>731</v>
      </c>
    </row>
    <row r="14" spans="1:9" ht="29.25" customHeight="1" x14ac:dyDescent="0.15">
      <c r="B14" s="6"/>
      <c r="C14" s="6"/>
      <c r="E14" s="5"/>
      <c r="G14" s="158" t="s">
        <v>701</v>
      </c>
    </row>
    <row r="15" spans="1:9" ht="30" customHeight="1" x14ac:dyDescent="0.15">
      <c r="C15" s="157" t="s">
        <v>54</v>
      </c>
      <c r="E15" s="159" t="s">
        <v>114</v>
      </c>
    </row>
    <row r="16" spans="1:9" ht="24" customHeight="1" thickBot="1" x14ac:dyDescent="0.2">
      <c r="C16" s="157"/>
      <c r="E16" s="159"/>
    </row>
    <row r="17" spans="2:17" ht="27" customHeight="1" thickBot="1" x14ac:dyDescent="0.2">
      <c r="B17" s="162" t="s">
        <v>730</v>
      </c>
      <c r="C17" s="163"/>
      <c r="D17" s="163"/>
      <c r="E17" s="163"/>
      <c r="F17" s="163"/>
      <c r="G17" s="163"/>
      <c r="H17" s="163"/>
      <c r="I17" s="163"/>
      <c r="J17" s="163"/>
      <c r="K17" s="164"/>
      <c r="N17" s="83"/>
      <c r="O17" s="83"/>
      <c r="P17" s="83"/>
      <c r="Q17" s="83"/>
    </row>
    <row r="18" spans="2:17" ht="22.5" customHeight="1" x14ac:dyDescent="0.15">
      <c r="B18" s="8"/>
      <c r="C18" s="6"/>
      <c r="E18" s="82"/>
      <c r="F18" s="100"/>
      <c r="G18" s="82"/>
      <c r="H18" s="82"/>
      <c r="J18" s="83"/>
      <c r="K18" s="83"/>
      <c r="L18" s="83"/>
      <c r="M18" s="83"/>
      <c r="N18" s="83"/>
      <c r="O18" s="83"/>
      <c r="P18" s="83"/>
      <c r="Q18" s="83"/>
    </row>
    <row r="19" spans="2:17" ht="24" x14ac:dyDescent="0.15">
      <c r="B19" s="8"/>
      <c r="C19" s="6"/>
      <c r="D19" s="104"/>
      <c r="E19" s="83"/>
      <c r="F19" s="100"/>
      <c r="G19" s="82"/>
      <c r="H19" s="82"/>
      <c r="I19" s="83"/>
      <c r="J19" s="83"/>
      <c r="K19" s="83"/>
      <c r="L19" s="83"/>
      <c r="M19" s="83"/>
      <c r="N19" s="83"/>
      <c r="O19" s="83"/>
      <c r="P19" s="83"/>
      <c r="Q19" s="83"/>
    </row>
    <row r="20" spans="2:17" ht="24" customHeight="1" x14ac:dyDescent="0.15">
      <c r="B20" s="8"/>
      <c r="C20" s="6"/>
      <c r="E20" s="103"/>
      <c r="F20" s="100"/>
      <c r="G20" s="82"/>
      <c r="H20" s="82"/>
      <c r="I20" s="83"/>
      <c r="J20" s="83"/>
      <c r="K20" s="83"/>
      <c r="L20" s="83"/>
      <c r="M20" s="83"/>
      <c r="N20" s="83"/>
      <c r="O20" s="83"/>
      <c r="P20" s="83"/>
      <c r="Q20" s="83"/>
    </row>
    <row r="21" spans="2:17" ht="24" x14ac:dyDescent="0.15">
      <c r="B21" s="8"/>
      <c r="C21" s="6"/>
      <c r="D21" s="104"/>
      <c r="E21" s="83"/>
      <c r="F21" s="100"/>
      <c r="G21" s="82"/>
      <c r="H21" s="82"/>
      <c r="I21" s="83"/>
      <c r="J21" s="83"/>
      <c r="K21" s="83"/>
      <c r="L21" s="83"/>
      <c r="M21" s="83"/>
      <c r="N21" s="83"/>
      <c r="O21" s="83"/>
      <c r="P21" s="83"/>
      <c r="Q21" s="83"/>
    </row>
    <row r="22" spans="2:17" ht="24" customHeight="1" x14ac:dyDescent="0.15">
      <c r="B22" s="8"/>
      <c r="C22" s="6"/>
      <c r="E22" s="103"/>
      <c r="F22" s="100"/>
      <c r="G22" s="82"/>
      <c r="H22" s="82"/>
      <c r="I22" s="83"/>
      <c r="J22" s="83"/>
      <c r="K22" s="83"/>
      <c r="L22" s="83"/>
      <c r="M22" s="83"/>
      <c r="N22" s="83"/>
      <c r="O22" s="83"/>
      <c r="P22" s="83"/>
      <c r="Q22" s="83"/>
    </row>
    <row r="23" spans="2:17" ht="30" customHeight="1" x14ac:dyDescent="0.15">
      <c r="B23" s="6"/>
      <c r="C23" s="6"/>
      <c r="E23" s="166"/>
      <c r="F23" s="166"/>
      <c r="G23" s="166"/>
      <c r="H23" s="166"/>
    </row>
    <row r="24" spans="2:17" ht="24" x14ac:dyDescent="0.15">
      <c r="B24" s="6"/>
      <c r="C24" s="6"/>
      <c r="E24" s="5"/>
      <c r="F24" s="100"/>
    </row>
    <row r="25" spans="2:17" ht="24" customHeight="1" x14ac:dyDescent="0.15">
      <c r="B25" s="6"/>
      <c r="C25" s="6"/>
      <c r="E25" s="5"/>
      <c r="F25" s="100"/>
    </row>
    <row r="26" spans="2:17" ht="9" customHeight="1" x14ac:dyDescent="0.15">
      <c r="B26" s="6"/>
      <c r="C26" s="6"/>
      <c r="E26" s="5"/>
      <c r="F26" s="100"/>
    </row>
    <row r="27" spans="2:17" ht="30.75" customHeight="1" x14ac:dyDescent="0.15">
      <c r="C27" s="6"/>
      <c r="E27" s="166"/>
      <c r="F27" s="166"/>
      <c r="G27" s="166"/>
      <c r="H27" s="166"/>
    </row>
    <row r="28" spans="2:17" ht="9" customHeight="1" x14ac:dyDescent="0.15">
      <c r="C28" s="6"/>
      <c r="E28" s="160"/>
      <c r="F28" s="160"/>
      <c r="G28" s="160"/>
      <c r="H28" s="160"/>
    </row>
    <row r="29" spans="2:17" ht="30.75" customHeight="1" x14ac:dyDescent="0.15">
      <c r="B29" s="165"/>
      <c r="C29" s="165"/>
      <c r="D29" s="165"/>
      <c r="E29" s="165"/>
      <c r="F29" s="165"/>
      <c r="G29" s="165"/>
      <c r="H29" s="165"/>
      <c r="I29" s="165"/>
      <c r="J29" s="165"/>
    </row>
  </sheetData>
  <sheetProtection sheet="1" selectLockedCells="1"/>
  <mergeCells count="9">
    <mergeCell ref="B17:K17"/>
    <mergeCell ref="B29:J29"/>
    <mergeCell ref="E27:H27"/>
    <mergeCell ref="E23:H23"/>
    <mergeCell ref="A2:I2"/>
    <mergeCell ref="A3:I3"/>
    <mergeCell ref="A5:I5"/>
    <mergeCell ref="A6:I6"/>
    <mergeCell ref="G4:I4"/>
  </mergeCells>
  <phoneticPr fontId="2"/>
  <pageMargins left="0.39370078740157483" right="0.19685039370078741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3410-0097-454E-9C35-70AD84C2FDF9}">
  <sheetPr codeName="Sheet2">
    <tabColor indexed="15"/>
  </sheetPr>
  <dimension ref="A1:AE616"/>
  <sheetViews>
    <sheetView showGridLines="0" showRowColHeaders="0" view="pageBreakPreview" zoomScaleNormal="100" zoomScaleSheetLayoutView="100" workbookViewId="0">
      <selection activeCell="G8" sqref="G8:I8"/>
    </sheetView>
  </sheetViews>
  <sheetFormatPr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0.5" style="1" bestFit="1" customWidth="1"/>
    <col min="16" max="16" width="13.875" style="1" bestFit="1" customWidth="1"/>
    <col min="17" max="17" width="13.875" style="1" customWidth="1"/>
    <col min="18" max="18" width="11.25" style="1" bestFit="1" customWidth="1"/>
    <col min="19" max="19" width="11.25" style="1" customWidth="1"/>
    <col min="20" max="20" width="9" style="1"/>
    <col min="21" max="21" width="10.5" style="1" bestFit="1" customWidth="1"/>
    <col min="22" max="23" width="13.875" style="1" bestFit="1" customWidth="1"/>
    <col min="24" max="24" width="10.5" style="1" bestFit="1" customWidth="1"/>
    <col min="25" max="26" width="9" style="1"/>
    <col min="27" max="27" width="10.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30" ht="50.1" customHeight="1" x14ac:dyDescent="0.15">
      <c r="A1" s="190" t="s">
        <v>134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30" ht="15" customHeight="1" x14ac:dyDescent="0.15">
      <c r="A2" s="192" t="s">
        <v>58</v>
      </c>
      <c r="B2" s="192"/>
      <c r="K2" s="193" t="s">
        <v>59</v>
      </c>
      <c r="L2" s="193"/>
    </row>
    <row r="3" spans="1:30" ht="15" customHeight="1" x14ac:dyDescent="0.15">
      <c r="A3" s="194" t="s">
        <v>60</v>
      </c>
      <c r="B3" s="194"/>
    </row>
    <row r="4" spans="1:30" ht="45" customHeight="1" x14ac:dyDescent="0.15">
      <c r="A4" s="195"/>
      <c r="B4" s="195"/>
    </row>
    <row r="5" spans="1:30" ht="24" x14ac:dyDescent="0.15">
      <c r="A5" s="201" t="s">
        <v>732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30" ht="24" x14ac:dyDescent="0.15">
      <c r="A6" s="201" t="s">
        <v>115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8" spans="1:30" ht="36" customHeight="1" x14ac:dyDescent="0.15">
      <c r="A8" s="202" t="s">
        <v>145</v>
      </c>
      <c r="B8" s="202"/>
      <c r="C8" s="203" t="str">
        <f>IF(G8="","",VLOOKUP(G8,$H$73:$I$615,2,FALSE))</f>
        <v/>
      </c>
      <c r="D8" s="204"/>
      <c r="E8" s="205" t="s">
        <v>146</v>
      </c>
      <c r="F8" s="205"/>
      <c r="G8" s="196"/>
      <c r="H8" s="197"/>
      <c r="I8" s="198"/>
    </row>
    <row r="9" spans="1:30" x14ac:dyDescent="0.15">
      <c r="A9" s="176" t="s">
        <v>61</v>
      </c>
      <c r="B9" s="178" t="s">
        <v>3</v>
      </c>
      <c r="C9" s="179"/>
      <c r="D9" s="179" t="s">
        <v>4</v>
      </c>
      <c r="E9" s="179"/>
      <c r="F9" s="10"/>
      <c r="G9" s="180" t="s">
        <v>64</v>
      </c>
      <c r="H9" s="180"/>
      <c r="I9" s="180"/>
      <c r="J9" s="180" t="s">
        <v>62</v>
      </c>
      <c r="K9" s="180"/>
      <c r="L9" s="180"/>
    </row>
    <row r="10" spans="1:30" ht="36" customHeight="1" x14ac:dyDescent="0.15">
      <c r="A10" s="177"/>
      <c r="B10" s="199"/>
      <c r="C10" s="200"/>
      <c r="D10" s="181"/>
      <c r="E10" s="181"/>
      <c r="F10" s="11"/>
      <c r="G10" s="182"/>
      <c r="H10" s="182"/>
      <c r="I10" s="182"/>
      <c r="J10" s="182"/>
      <c r="K10" s="182"/>
      <c r="L10" s="182"/>
      <c r="O10" s="1" t="str">
        <f>C8</f>
        <v/>
      </c>
      <c r="P10" s="1">
        <f>G8</f>
        <v>0</v>
      </c>
      <c r="Q10" s="1" t="str">
        <f>B10&amp;"  "&amp;D10</f>
        <v xml:space="preserve">  </v>
      </c>
      <c r="R10" s="1">
        <f>G10</f>
        <v>0</v>
      </c>
      <c r="T10" s="1">
        <f>J10</f>
        <v>0</v>
      </c>
      <c r="U10" s="1" t="str">
        <f>B14&amp;"  "&amp;D14</f>
        <v xml:space="preserve">  </v>
      </c>
      <c r="V10" s="1">
        <f>D15</f>
        <v>0</v>
      </c>
      <c r="W10" s="1">
        <f>I14</f>
        <v>0</v>
      </c>
      <c r="X10" s="1">
        <f>I15</f>
        <v>0</v>
      </c>
      <c r="Y10" s="78">
        <f>K14</f>
        <v>0</v>
      </c>
      <c r="Z10" s="78">
        <f>K15</f>
        <v>0</v>
      </c>
      <c r="AA10" s="78">
        <f>K16</f>
        <v>0</v>
      </c>
      <c r="AB10" s="1" t="str">
        <f>H14</f>
        <v/>
      </c>
      <c r="AC10" s="1" t="str">
        <f>H15</f>
        <v/>
      </c>
      <c r="AD10" s="1" t="str">
        <f>H16</f>
        <v/>
      </c>
    </row>
    <row r="11" spans="1:30" ht="36" customHeight="1" x14ac:dyDescent="0.15">
      <c r="A11" s="9" t="s">
        <v>63</v>
      </c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8"/>
    </row>
    <row r="12" spans="1:30" ht="14.25" thickBot="1" x14ac:dyDescent="0.2"/>
    <row r="13" spans="1:30" ht="13.5" customHeight="1" thickBot="1" x14ac:dyDescent="0.2">
      <c r="A13" s="139"/>
      <c r="B13" s="209" t="s">
        <v>3</v>
      </c>
      <c r="C13" s="188"/>
      <c r="D13" s="188" t="s">
        <v>4</v>
      </c>
      <c r="E13" s="189"/>
      <c r="H13" s="133" t="s">
        <v>140</v>
      </c>
      <c r="I13" s="185" t="s">
        <v>664</v>
      </c>
      <c r="J13" s="185"/>
      <c r="K13" s="186" t="s">
        <v>141</v>
      </c>
      <c r="L13" s="187"/>
      <c r="M13" s="138" t="s">
        <v>487</v>
      </c>
      <c r="N13" s="116" t="s">
        <v>488</v>
      </c>
    </row>
    <row r="14" spans="1:30" ht="36" customHeight="1" thickBot="1" x14ac:dyDescent="0.2">
      <c r="A14" s="155" t="s">
        <v>135</v>
      </c>
      <c r="B14" s="214"/>
      <c r="C14" s="215"/>
      <c r="D14" s="233"/>
      <c r="E14" s="234"/>
      <c r="F14" s="183" t="s">
        <v>123</v>
      </c>
      <c r="G14" s="184"/>
      <c r="H14" s="134" t="str">
        <f>IF(J19&gt;=4,"○","")</f>
        <v/>
      </c>
      <c r="I14" s="221">
        <f>COUNTA(C20:C69)-M14</f>
        <v>0</v>
      </c>
      <c r="J14" s="221"/>
      <c r="K14" s="223">
        <f>(COUNTA(C20:C69)-M14)*600+IF(H14="○",1000,0)</f>
        <v>0</v>
      </c>
      <c r="L14" s="224"/>
      <c r="M14" s="137">
        <f>COUNTIF(A20:A69,"男Rのみ")+COUNTIF(A20:A69,"混Rのみ")</f>
        <v>0</v>
      </c>
      <c r="N14" s="95">
        <f>COUNTIF(A20:A69,"ｺﾝﾊﾞｲﾝA")+COUNTIF(A20:A69,"ｺﾝﾊﾞｲﾝB")</f>
        <v>0</v>
      </c>
    </row>
    <row r="15" spans="1:30" ht="36" customHeight="1" x14ac:dyDescent="0.15">
      <c r="A15" s="216"/>
      <c r="B15" s="217"/>
      <c r="C15" s="218"/>
      <c r="D15" s="219"/>
      <c r="E15" s="220"/>
      <c r="F15" s="227" t="s">
        <v>124</v>
      </c>
      <c r="G15" s="228"/>
      <c r="H15" s="135" t="str">
        <f>IF(女子申込!J19&gt;=4,"○","")</f>
        <v/>
      </c>
      <c r="I15" s="222">
        <f>IF(女子申込!I15="","",女子申込!I15)</f>
        <v>0</v>
      </c>
      <c r="J15" s="222"/>
      <c r="K15" s="231">
        <f>IF(女子申込!K15="","",女子申込!K15)</f>
        <v>0</v>
      </c>
      <c r="L15" s="232"/>
    </row>
    <row r="16" spans="1:30" ht="37.9" customHeight="1" thickBot="1" x14ac:dyDescent="0.2">
      <c r="D16" s="229"/>
      <c r="E16" s="230"/>
      <c r="F16" s="225" t="s">
        <v>505</v>
      </c>
      <c r="G16" s="226"/>
      <c r="H16" s="136" t="str">
        <f>IF(AND(K19&gt;=2,女子申込!K19&gt;=2),"○","")</f>
        <v/>
      </c>
      <c r="I16" s="212" t="s">
        <v>685</v>
      </c>
      <c r="J16" s="212"/>
      <c r="K16" s="210">
        <f>K14+K15+D16+IF(H16="○",1000,0)</f>
        <v>0</v>
      </c>
      <c r="L16" s="211"/>
    </row>
    <row r="17" spans="1:31" ht="10.5" customHeight="1" x14ac:dyDescent="0.15">
      <c r="B17" s="34"/>
      <c r="C17" s="34"/>
      <c r="D17" s="34"/>
      <c r="E17" s="34"/>
      <c r="F17" s="34"/>
      <c r="G17" s="34"/>
      <c r="H17" s="101"/>
      <c r="I17" s="35"/>
      <c r="J17" s="26"/>
      <c r="K17" s="26"/>
      <c r="L17" s="26"/>
    </row>
    <row r="18" spans="1:31" ht="30" customHeight="1" thickBot="1" x14ac:dyDescent="0.2">
      <c r="A18" s="213" t="s">
        <v>112</v>
      </c>
      <c r="B18" s="213"/>
      <c r="C18" s="213"/>
      <c r="H18" s="102"/>
      <c r="I18" s="122" t="s">
        <v>501</v>
      </c>
      <c r="J18" s="111" t="s">
        <v>123</v>
      </c>
      <c r="K18" s="112" t="s">
        <v>506</v>
      </c>
      <c r="L18" s="28" t="s">
        <v>66</v>
      </c>
      <c r="O18" s="1" t="s">
        <v>67</v>
      </c>
    </row>
    <row r="19" spans="1:31" ht="25.15" customHeight="1" thickBot="1" x14ac:dyDescent="0.2">
      <c r="A19" s="19" t="s">
        <v>116</v>
      </c>
      <c r="B19" s="20" t="s">
        <v>117</v>
      </c>
      <c r="C19" s="20" t="s">
        <v>3</v>
      </c>
      <c r="D19" s="20" t="s">
        <v>4</v>
      </c>
      <c r="E19" s="20" t="s">
        <v>52</v>
      </c>
      <c r="F19" s="20" t="s">
        <v>53</v>
      </c>
      <c r="G19" s="20" t="s">
        <v>5</v>
      </c>
      <c r="H19" s="20" t="s">
        <v>113</v>
      </c>
      <c r="I19" s="113" t="s">
        <v>483</v>
      </c>
      <c r="J19" s="88">
        <f>COUNTIF(I20:I69,"〇男")</f>
        <v>0</v>
      </c>
      <c r="K19" s="123">
        <f>COUNTIF(I20:I69,"△混")</f>
        <v>0</v>
      </c>
      <c r="L19" s="21" t="s">
        <v>499</v>
      </c>
      <c r="M19" s="79" t="s">
        <v>138</v>
      </c>
      <c r="O19" s="75" t="s">
        <v>0</v>
      </c>
      <c r="P19" s="76" t="s">
        <v>1</v>
      </c>
      <c r="Q19" s="76" t="s">
        <v>130</v>
      </c>
      <c r="R19" s="77" t="s">
        <v>2</v>
      </c>
      <c r="S19" s="77" t="s">
        <v>561</v>
      </c>
      <c r="T19" s="94" t="s">
        <v>139</v>
      </c>
      <c r="U19" s="94" t="s">
        <v>142</v>
      </c>
      <c r="V19" s="94" t="s">
        <v>143</v>
      </c>
      <c r="W19" s="94" t="s">
        <v>130</v>
      </c>
      <c r="X19" s="94" t="s">
        <v>144</v>
      </c>
      <c r="Y19" s="79" t="s">
        <v>138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14">
        <v>1</v>
      </c>
      <c r="C20" s="12"/>
      <c r="D20" s="12"/>
      <c r="E20" s="12"/>
      <c r="F20" s="12"/>
      <c r="G20" s="12"/>
      <c r="H20" s="31" t="str">
        <f>IF(C20="","",$G$8)</f>
        <v/>
      </c>
      <c r="I20" s="85"/>
      <c r="J20" s="114" t="str">
        <f>IF(I20="〇男","男400R","")</f>
        <v/>
      </c>
      <c r="K20" s="124" t="str">
        <f>IF(I20="△混","混400R","")</f>
        <v/>
      </c>
      <c r="L20" s="80" t="str">
        <f>IF(P20="","",COUNTIF($P$20:$P$69,P20))</f>
        <v/>
      </c>
      <c r="M20" s="90" t="str">
        <f>IF(I20="","",N20)</f>
        <v/>
      </c>
      <c r="N20" s="90">
        <f>IF(I20="〇男",N19+1,N19)</f>
        <v>0</v>
      </c>
      <c r="O20" s="72" t="str">
        <f>IF(C20="","",IF(B20=" ",VLOOKUP(P20,$AB$20:$AE$69,4,FALSE),128600000+$C$8*100+B20))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5" t="str">
        <f>IF(O20="","",IF(OR(A20="ｺﾝﾊﾞｲﾝA",A20="ｺﾝﾊﾞｲﾝB",A20="80mH"),VLOOKUP(A20,種目!$A$2:$C$16,2,FALSE)&amp;"03",VLOOKUP(A20,種目!$A$2:$C$16,2,FALSE)&amp;"0"&amp;男子申込!G20))</f>
        <v/>
      </c>
      <c r="T20" s="97">
        <v>1</v>
      </c>
      <c r="U20" s="93" t="str">
        <f t="shared" ref="U20:U25" si="0">IF(ISERROR(VLOOKUP(T20,$M$20:$R$69,3,FALSE))=TRUE,"",VALUE(LEFT(VLOOKUP(T20,$M$20:$R$69,3,FALSE),9)))</f>
        <v/>
      </c>
      <c r="V20" s="93" t="str">
        <f t="shared" ref="V20:V25" si="1">IF(ISERROR(VLOOKUP(T20,$M$20:$R$69,4,FALSE))=TRUE,"",VLOOKUP(T20,$M$20:$R$69,4,FALSE))</f>
        <v/>
      </c>
      <c r="W20" s="93" t="str">
        <f t="shared" ref="W20:W25" si="2">IF(ISERROR(VLOOKUP(T20,$M$20:$R$69,5,FALSE))=TRUE,"",VLOOKUP(T20,$M$20:$R$69,5,FALSE))</f>
        <v/>
      </c>
      <c r="X20" s="93" t="str">
        <f t="shared" ref="X20:X25" si="3">IF(ISERROR(VLOOKUP(T20,$M$20:$R$69,6,FALSE))=TRUE,"",VLOOKUP(T20,$M$20:$R$69,6,FALSE))</f>
        <v/>
      </c>
      <c r="Y20" s="90" t="str">
        <f>IF(I20="","",Z20)</f>
        <v/>
      </c>
      <c r="Z20" s="90">
        <f>IF(I20="△混",Z19+1,Z19)</f>
        <v>0</v>
      </c>
      <c r="AA20" s="72" t="str">
        <f>IF(O20="","",O20)</f>
        <v/>
      </c>
      <c r="AB20" s="72" t="str">
        <f t="shared" ref="AB20:AB69" si="4">IF(P20="","",P20)</f>
        <v/>
      </c>
      <c r="AC20" s="72" t="str">
        <f t="shared" ref="AC20:AC69" si="5">IF(Q20="","",Q20)</f>
        <v/>
      </c>
      <c r="AD20" s="118" t="str">
        <f t="shared" ref="AD20:AD69" si="6">IF(R20="","",R20)</f>
        <v/>
      </c>
      <c r="AE20" s="1" t="str">
        <f>AA20</f>
        <v/>
      </c>
    </row>
    <row r="21" spans="1:31" ht="25.15" customHeight="1" x14ac:dyDescent="0.15">
      <c r="A21" s="38"/>
      <c r="B21" s="153" t="str">
        <f>IF(COUNTIF($P$20:$P21,P21)=1,COUNT($B$20:B20)+1," ")</f>
        <v xml:space="preserve"> </v>
      </c>
      <c r="C21" s="14"/>
      <c r="D21" s="14"/>
      <c r="E21" s="14"/>
      <c r="F21" s="14"/>
      <c r="G21" s="14"/>
      <c r="H21" s="32" t="str">
        <f>IF(C21="","",$G$8)</f>
        <v/>
      </c>
      <c r="I21" s="86"/>
      <c r="J21" s="25" t="str">
        <f t="shared" ref="J21:J69" si="7">IF(I21="〇男","男400R","")</f>
        <v/>
      </c>
      <c r="K21" s="24" t="str">
        <f t="shared" ref="K21:K69" si="8">IF(I21="△混","混400R","")</f>
        <v/>
      </c>
      <c r="L21" s="29" t="str">
        <f t="shared" ref="L21:L69" si="9">IF(P21="","",COUNTIF($P$20:$P$69,P21))</f>
        <v/>
      </c>
      <c r="M21" s="90" t="str">
        <f t="shared" ref="M21:M69" si="10">IF(I21="","",N21)</f>
        <v/>
      </c>
      <c r="N21" s="90">
        <f t="shared" ref="N21:N69" si="11">IF(I21="〇男",N20+1,N20)</f>
        <v>0</v>
      </c>
      <c r="O21" s="67" t="str">
        <f>IF(C21="","",IF(B21=" ",VLOOKUP(P21,$AB$20:$AE$69,4,FALSE),128600000+$C$8*100+B21))</f>
        <v/>
      </c>
      <c r="P21" s="18" t="str">
        <f t="shared" ref="P21:P69" si="12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3">IF(P21="","",$G$8)</f>
        <v/>
      </c>
      <c r="R21" s="68" t="str">
        <f t="shared" ref="R21:R69" si="14">IF(AND(E21="",F21=""),"",E21&amp;" "&amp;F21)</f>
        <v/>
      </c>
      <c r="S21" s="146" t="str">
        <f>IF(O21="","",IF(OR(A21="ｺﾝﾊﾞｲﾝA",A21="ｺﾝﾊﾞｲﾝB",A21="80mH"),VLOOKUP(A21,種目!$A$2:$C$16,2,FALSE)&amp;"03",VLOOKUP(A21,種目!$A$2:$C$16,2,FALSE)&amp;"0"&amp;男子申込!G21))</f>
        <v/>
      </c>
      <c r="T21" s="98">
        <v>2</v>
      </c>
      <c r="U21" s="91" t="str">
        <f t="shared" si="0"/>
        <v/>
      </c>
      <c r="V21" s="91" t="str">
        <f t="shared" si="1"/>
        <v/>
      </c>
      <c r="W21" s="91" t="str">
        <f t="shared" si="2"/>
        <v/>
      </c>
      <c r="X21" s="91" t="str">
        <f t="shared" si="3"/>
        <v/>
      </c>
      <c r="Y21" s="90" t="str">
        <f t="shared" ref="Y21:Y69" si="15">IF(I21="","",Z21)</f>
        <v/>
      </c>
      <c r="Z21" s="90">
        <f t="shared" ref="Z21:Z69" si="16">IF(I21="△混",Z20+1,Z20)</f>
        <v>0</v>
      </c>
      <c r="AA21" s="72" t="str">
        <f t="shared" ref="AA21:AA69" si="17">IF(O21="","",O21)</f>
        <v/>
      </c>
      <c r="AB21" s="72" t="str">
        <f t="shared" si="4"/>
        <v/>
      </c>
      <c r="AC21" s="72" t="str">
        <f t="shared" si="5"/>
        <v/>
      </c>
      <c r="AD21" s="118" t="str">
        <f t="shared" si="6"/>
        <v/>
      </c>
      <c r="AE21" s="1" t="str">
        <f t="shared" ref="AE21:AE69" si="18">AA21</f>
        <v/>
      </c>
    </row>
    <row r="22" spans="1:31" ht="25.15" customHeight="1" x14ac:dyDescent="0.15">
      <c r="A22" s="38"/>
      <c r="B22" s="153" t="str">
        <f>IF(COUNTIF($P$20:$P22,P22)=1,COUNT($B$20:B21)+1," ")</f>
        <v xml:space="preserve"> </v>
      </c>
      <c r="C22" s="14"/>
      <c r="D22" s="14"/>
      <c r="E22" s="14"/>
      <c r="F22" s="14"/>
      <c r="G22" s="14"/>
      <c r="H22" s="32" t="str">
        <f>IF(C22="","",$G$8)</f>
        <v/>
      </c>
      <c r="I22" s="86"/>
      <c r="J22" s="25" t="str">
        <f t="shared" si="7"/>
        <v/>
      </c>
      <c r="K22" s="24" t="str">
        <f t="shared" si="8"/>
        <v/>
      </c>
      <c r="L22" s="29" t="str">
        <f t="shared" si="9"/>
        <v/>
      </c>
      <c r="M22" s="90" t="str">
        <f t="shared" si="10"/>
        <v/>
      </c>
      <c r="N22" s="90">
        <f t="shared" si="11"/>
        <v>0</v>
      </c>
      <c r="O22" s="67" t="str">
        <f t="shared" ref="O22:O69" si="19">IF(C22="","",IF(B22=" ",VLOOKUP(P22,$AB$20:$AE$69,4,FALSE),128600000+$C$8*100+B22))</f>
        <v/>
      </c>
      <c r="P22" s="18" t="str">
        <f t="shared" si="12"/>
        <v/>
      </c>
      <c r="Q22" s="18" t="str">
        <f t="shared" si="13"/>
        <v/>
      </c>
      <c r="R22" s="68" t="str">
        <f t="shared" si="14"/>
        <v/>
      </c>
      <c r="S22" s="146" t="str">
        <f>IF(O22="","",IF(OR(A22="ｺﾝﾊﾞｲﾝA",A22="ｺﾝﾊﾞｲﾝB",A22="80mH"),VLOOKUP(A22,種目!$A$2:$C$16,2,FALSE)&amp;"03",VLOOKUP(A22,種目!$A$2:$C$16,2,FALSE)&amp;"0"&amp;男子申込!G22))</f>
        <v/>
      </c>
      <c r="T22" s="98">
        <v>3</v>
      </c>
      <c r="U22" s="91" t="str">
        <f t="shared" si="0"/>
        <v/>
      </c>
      <c r="V22" s="91" t="str">
        <f t="shared" si="1"/>
        <v/>
      </c>
      <c r="W22" s="91" t="str">
        <f t="shared" si="2"/>
        <v/>
      </c>
      <c r="X22" s="91" t="str">
        <f t="shared" si="3"/>
        <v/>
      </c>
      <c r="Y22" s="90" t="str">
        <f t="shared" si="15"/>
        <v/>
      </c>
      <c r="Z22" s="90">
        <f t="shared" si="16"/>
        <v>0</v>
      </c>
      <c r="AA22" s="72" t="str">
        <f t="shared" si="17"/>
        <v/>
      </c>
      <c r="AB22" s="72" t="str">
        <f t="shared" si="4"/>
        <v/>
      </c>
      <c r="AC22" s="72" t="str">
        <f t="shared" si="5"/>
        <v/>
      </c>
      <c r="AD22" s="118" t="str">
        <f t="shared" si="6"/>
        <v/>
      </c>
      <c r="AE22" s="1" t="str">
        <f t="shared" si="18"/>
        <v/>
      </c>
    </row>
    <row r="23" spans="1:31" ht="25.15" customHeight="1" x14ac:dyDescent="0.15">
      <c r="A23" s="38"/>
      <c r="B23" s="153" t="str">
        <f>IF(COUNTIF($P$20:$P23,P23)=1,COUNT($B$20:B22)+1," ")</f>
        <v xml:space="preserve"> </v>
      </c>
      <c r="C23" s="14"/>
      <c r="D23" s="14"/>
      <c r="E23" s="14"/>
      <c r="F23" s="14"/>
      <c r="G23" s="14"/>
      <c r="H23" s="32" t="str">
        <f>IF(C23="","",$G$8)</f>
        <v/>
      </c>
      <c r="I23" s="86"/>
      <c r="J23" s="25" t="str">
        <f t="shared" si="7"/>
        <v/>
      </c>
      <c r="K23" s="24" t="str">
        <f t="shared" si="8"/>
        <v/>
      </c>
      <c r="L23" s="29" t="str">
        <f t="shared" si="9"/>
        <v/>
      </c>
      <c r="M23" s="90" t="str">
        <f t="shared" si="10"/>
        <v/>
      </c>
      <c r="N23" s="90">
        <f t="shared" si="11"/>
        <v>0</v>
      </c>
      <c r="O23" s="67" t="str">
        <f t="shared" si="19"/>
        <v/>
      </c>
      <c r="P23" s="18" t="str">
        <f t="shared" si="12"/>
        <v/>
      </c>
      <c r="Q23" s="18" t="str">
        <f t="shared" si="13"/>
        <v/>
      </c>
      <c r="R23" s="68" t="str">
        <f t="shared" si="14"/>
        <v/>
      </c>
      <c r="S23" s="146" t="str">
        <f>IF(O23="","",IF(OR(A23="ｺﾝﾊﾞｲﾝA",A23="ｺﾝﾊﾞｲﾝB",A23="80mH"),VLOOKUP(A23,種目!$A$2:$C$16,2,FALSE)&amp;"03",VLOOKUP(A23,種目!$A$2:$C$16,2,FALSE)&amp;"0"&amp;男子申込!G23))</f>
        <v/>
      </c>
      <c r="T23" s="98">
        <v>4</v>
      </c>
      <c r="U23" s="91" t="str">
        <f t="shared" si="0"/>
        <v/>
      </c>
      <c r="V23" s="91" t="str">
        <f t="shared" si="1"/>
        <v/>
      </c>
      <c r="W23" s="91" t="str">
        <f t="shared" si="2"/>
        <v/>
      </c>
      <c r="X23" s="91" t="str">
        <f t="shared" si="3"/>
        <v/>
      </c>
      <c r="Y23" s="90" t="str">
        <f t="shared" si="15"/>
        <v/>
      </c>
      <c r="Z23" s="90">
        <f t="shared" si="16"/>
        <v>0</v>
      </c>
      <c r="AA23" s="72" t="str">
        <f t="shared" si="17"/>
        <v/>
      </c>
      <c r="AB23" s="72" t="str">
        <f t="shared" si="4"/>
        <v/>
      </c>
      <c r="AC23" s="72" t="str">
        <f t="shared" si="5"/>
        <v/>
      </c>
      <c r="AD23" s="118" t="str">
        <f t="shared" si="6"/>
        <v/>
      </c>
      <c r="AE23" s="1" t="str">
        <f t="shared" si="18"/>
        <v/>
      </c>
    </row>
    <row r="24" spans="1:31" ht="25.15" customHeight="1" x14ac:dyDescent="0.15">
      <c r="A24" s="38"/>
      <c r="B24" s="153" t="str">
        <f>IF(COUNTIF($P$20:$P24,P24)=1,COUNT($B$20:B23)+1," ")</f>
        <v xml:space="preserve"> </v>
      </c>
      <c r="C24" s="14"/>
      <c r="D24" s="14"/>
      <c r="E24" s="14"/>
      <c r="F24" s="14"/>
      <c r="G24" s="14"/>
      <c r="H24" s="32" t="str">
        <f>IF(C24="","",$G$8)</f>
        <v/>
      </c>
      <c r="I24" s="86"/>
      <c r="J24" s="25" t="str">
        <f t="shared" si="7"/>
        <v/>
      </c>
      <c r="K24" s="24" t="str">
        <f t="shared" si="8"/>
        <v/>
      </c>
      <c r="L24" s="29" t="str">
        <f t="shared" si="9"/>
        <v/>
      </c>
      <c r="M24" s="90" t="str">
        <f t="shared" si="10"/>
        <v/>
      </c>
      <c r="N24" s="90">
        <f t="shared" si="11"/>
        <v>0</v>
      </c>
      <c r="O24" s="67" t="str">
        <f t="shared" si="19"/>
        <v/>
      </c>
      <c r="P24" s="18" t="str">
        <f t="shared" si="12"/>
        <v/>
      </c>
      <c r="Q24" s="18" t="str">
        <f t="shared" si="13"/>
        <v/>
      </c>
      <c r="R24" s="68" t="str">
        <f t="shared" si="14"/>
        <v/>
      </c>
      <c r="S24" s="146" t="str">
        <f>IF(O24="","",IF(OR(A24="ｺﾝﾊﾞｲﾝA",A24="ｺﾝﾊﾞｲﾝB",A24="80mH"),VLOOKUP(A24,種目!$A$2:$C$16,2,FALSE)&amp;"03",VLOOKUP(A24,種目!$A$2:$C$16,2,FALSE)&amp;"0"&amp;男子申込!G24))</f>
        <v/>
      </c>
      <c r="T24" s="98">
        <v>5</v>
      </c>
      <c r="U24" s="91" t="str">
        <f t="shared" si="0"/>
        <v/>
      </c>
      <c r="V24" s="91" t="str">
        <f t="shared" si="1"/>
        <v/>
      </c>
      <c r="W24" s="91" t="str">
        <f t="shared" si="2"/>
        <v/>
      </c>
      <c r="X24" s="91" t="str">
        <f t="shared" si="3"/>
        <v/>
      </c>
      <c r="Y24" s="90" t="str">
        <f t="shared" si="15"/>
        <v/>
      </c>
      <c r="Z24" s="90">
        <f t="shared" si="16"/>
        <v>0</v>
      </c>
      <c r="AA24" s="72" t="str">
        <f t="shared" si="17"/>
        <v/>
      </c>
      <c r="AB24" s="72" t="str">
        <f t="shared" si="4"/>
        <v/>
      </c>
      <c r="AC24" s="72" t="str">
        <f t="shared" si="5"/>
        <v/>
      </c>
      <c r="AD24" s="118" t="str">
        <f t="shared" si="6"/>
        <v/>
      </c>
      <c r="AE24" s="1" t="str">
        <f t="shared" si="18"/>
        <v/>
      </c>
    </row>
    <row r="25" spans="1:31" ht="25.15" customHeight="1" thickBot="1" x14ac:dyDescent="0.2">
      <c r="A25" s="38"/>
      <c r="B25" s="153" t="str">
        <f>IF(COUNTIF($P$20:$P25,P25)=1,COUNT($B$20:B24)+1," ")</f>
        <v xml:space="preserve"> </v>
      </c>
      <c r="C25" s="14"/>
      <c r="D25" s="14"/>
      <c r="E25" s="14"/>
      <c r="F25" s="14"/>
      <c r="G25" s="14"/>
      <c r="H25" s="32" t="str">
        <f t="shared" ref="H25:H56" si="20">IF(C25="","",$G$8)</f>
        <v/>
      </c>
      <c r="I25" s="86"/>
      <c r="J25" s="25" t="str">
        <f t="shared" si="7"/>
        <v/>
      </c>
      <c r="K25" s="24" t="str">
        <f t="shared" si="8"/>
        <v/>
      </c>
      <c r="L25" s="29" t="str">
        <f t="shared" si="9"/>
        <v/>
      </c>
      <c r="M25" s="90" t="str">
        <f t="shared" si="10"/>
        <v/>
      </c>
      <c r="N25" s="90">
        <f t="shared" si="11"/>
        <v>0</v>
      </c>
      <c r="O25" s="67" t="str">
        <f t="shared" si="19"/>
        <v/>
      </c>
      <c r="P25" s="18" t="str">
        <f t="shared" si="12"/>
        <v/>
      </c>
      <c r="Q25" s="18" t="str">
        <f t="shared" si="13"/>
        <v/>
      </c>
      <c r="R25" s="68" t="str">
        <f t="shared" si="14"/>
        <v/>
      </c>
      <c r="S25" s="146" t="str">
        <f>IF(O25="","",IF(OR(A25="ｺﾝﾊﾞｲﾝA",A25="ｺﾝﾊﾞｲﾝB",A25="80mH"),VLOOKUP(A25,種目!$A$2:$C$16,2,FALSE)&amp;"03",VLOOKUP(A25,種目!$A$2:$C$16,2,FALSE)&amp;"0"&amp;男子申込!G25))</f>
        <v/>
      </c>
      <c r="T25" s="99">
        <v>6</v>
      </c>
      <c r="U25" s="92" t="str">
        <f t="shared" si="0"/>
        <v/>
      </c>
      <c r="V25" s="92" t="str">
        <f t="shared" si="1"/>
        <v/>
      </c>
      <c r="W25" s="92" t="str">
        <f t="shared" si="2"/>
        <v/>
      </c>
      <c r="X25" s="92" t="str">
        <f t="shared" si="3"/>
        <v/>
      </c>
      <c r="Y25" s="90" t="str">
        <f t="shared" si="15"/>
        <v/>
      </c>
      <c r="Z25" s="90">
        <f t="shared" si="16"/>
        <v>0</v>
      </c>
      <c r="AA25" s="72" t="str">
        <f t="shared" si="17"/>
        <v/>
      </c>
      <c r="AB25" s="72" t="str">
        <f t="shared" si="4"/>
        <v/>
      </c>
      <c r="AC25" s="72" t="str">
        <f t="shared" si="5"/>
        <v/>
      </c>
      <c r="AD25" s="118" t="str">
        <f t="shared" si="6"/>
        <v/>
      </c>
      <c r="AE25" s="1" t="str">
        <f t="shared" si="18"/>
        <v/>
      </c>
    </row>
    <row r="26" spans="1:31" ht="25.15" customHeight="1" thickBot="1" x14ac:dyDescent="0.2">
      <c r="A26" s="38"/>
      <c r="B26" s="153" t="str">
        <f>IF(COUNTIF($P$20:$P26,P26)=1,COUNT($B$20:B25)+1," ")</f>
        <v xml:space="preserve"> </v>
      </c>
      <c r="C26" s="14"/>
      <c r="D26" s="14"/>
      <c r="E26" s="14"/>
      <c r="F26" s="14"/>
      <c r="G26" s="14"/>
      <c r="H26" s="32" t="str">
        <f t="shared" si="20"/>
        <v/>
      </c>
      <c r="I26" s="86"/>
      <c r="J26" s="25" t="str">
        <f t="shared" si="7"/>
        <v/>
      </c>
      <c r="K26" s="24" t="str">
        <f t="shared" si="8"/>
        <v/>
      </c>
      <c r="L26" s="29" t="str">
        <f t="shared" si="9"/>
        <v/>
      </c>
      <c r="M26" s="90" t="str">
        <f t="shared" si="10"/>
        <v/>
      </c>
      <c r="N26" s="90">
        <f t="shared" si="11"/>
        <v>0</v>
      </c>
      <c r="O26" s="67" t="str">
        <f t="shared" si="19"/>
        <v/>
      </c>
      <c r="P26" s="18" t="str">
        <f t="shared" si="12"/>
        <v/>
      </c>
      <c r="Q26" s="18" t="str">
        <f t="shared" si="13"/>
        <v/>
      </c>
      <c r="R26" s="68" t="str">
        <f t="shared" si="14"/>
        <v/>
      </c>
      <c r="S26" s="146" t="str">
        <f>IF(O26="","",IF(OR(A26="ｺﾝﾊﾞｲﾝA",A26="ｺﾝﾊﾞｲﾝB",A26="80mH"),VLOOKUP(A26,種目!$A$2:$C$16,2,FALSE)&amp;"03",VLOOKUP(A26,種目!$A$2:$C$16,2,FALSE)&amp;"0"&amp;男子申込!G26))</f>
        <v/>
      </c>
      <c r="Y26" s="90" t="str">
        <f t="shared" si="15"/>
        <v/>
      </c>
      <c r="Z26" s="90">
        <f t="shared" si="16"/>
        <v>0</v>
      </c>
      <c r="AA26" s="72" t="str">
        <f t="shared" si="17"/>
        <v/>
      </c>
      <c r="AB26" s="72" t="str">
        <f t="shared" si="4"/>
        <v/>
      </c>
      <c r="AC26" s="72" t="str">
        <f t="shared" si="5"/>
        <v/>
      </c>
      <c r="AD26" s="118" t="str">
        <f t="shared" si="6"/>
        <v/>
      </c>
      <c r="AE26" s="1" t="str">
        <f t="shared" si="18"/>
        <v/>
      </c>
    </row>
    <row r="27" spans="1:31" ht="25.15" customHeight="1" thickBot="1" x14ac:dyDescent="0.2">
      <c r="A27" s="38"/>
      <c r="B27" s="153" t="str">
        <f>IF(COUNTIF($P$20:$P27,P27)=1,COUNT($B$20:B26)+1," ")</f>
        <v xml:space="preserve"> </v>
      </c>
      <c r="C27" s="14"/>
      <c r="D27" s="14"/>
      <c r="E27" s="14"/>
      <c r="F27" s="14"/>
      <c r="G27" s="14"/>
      <c r="H27" s="32" t="str">
        <f t="shared" si="20"/>
        <v/>
      </c>
      <c r="I27" s="86"/>
      <c r="J27" s="25" t="str">
        <f t="shared" si="7"/>
        <v/>
      </c>
      <c r="K27" s="24" t="str">
        <f t="shared" si="8"/>
        <v/>
      </c>
      <c r="L27" s="29" t="str">
        <f t="shared" si="9"/>
        <v/>
      </c>
      <c r="M27" s="90" t="str">
        <f t="shared" si="10"/>
        <v/>
      </c>
      <c r="N27" s="90">
        <f t="shared" si="11"/>
        <v>0</v>
      </c>
      <c r="O27" s="67" t="str">
        <f t="shared" si="19"/>
        <v/>
      </c>
      <c r="P27" s="18" t="str">
        <f t="shared" si="12"/>
        <v/>
      </c>
      <c r="Q27" s="18" t="str">
        <f t="shared" si="13"/>
        <v/>
      </c>
      <c r="R27" s="68" t="str">
        <f t="shared" si="14"/>
        <v/>
      </c>
      <c r="S27" s="146" t="str">
        <f>IF(O27="","",IF(OR(A27="ｺﾝﾊﾞｲﾝA",A27="ｺﾝﾊﾞｲﾝB",A27="80mH"),VLOOKUP(A27,種目!$A$2:$C$16,2,FALSE)&amp;"03",VLOOKUP(A27,種目!$A$2:$C$16,2,FALSE)&amp;"0"&amp;男子申込!G27))</f>
        <v/>
      </c>
      <c r="T27" s="96" t="s">
        <v>139</v>
      </c>
      <c r="U27" s="94" t="s">
        <v>142</v>
      </c>
      <c r="V27" s="94" t="s">
        <v>143</v>
      </c>
      <c r="W27" s="94" t="s">
        <v>130</v>
      </c>
      <c r="X27" s="94" t="s">
        <v>144</v>
      </c>
      <c r="Y27" s="90" t="str">
        <f t="shared" si="15"/>
        <v/>
      </c>
      <c r="Z27" s="90">
        <f t="shared" si="16"/>
        <v>0</v>
      </c>
      <c r="AA27" s="72" t="str">
        <f t="shared" si="17"/>
        <v/>
      </c>
      <c r="AB27" s="72" t="str">
        <f t="shared" si="4"/>
        <v/>
      </c>
      <c r="AC27" s="72" t="str">
        <f t="shared" si="5"/>
        <v/>
      </c>
      <c r="AD27" s="118" t="str">
        <f t="shared" si="6"/>
        <v/>
      </c>
      <c r="AE27" s="1" t="str">
        <f t="shared" si="18"/>
        <v/>
      </c>
    </row>
    <row r="28" spans="1:31" ht="25.15" customHeight="1" x14ac:dyDescent="0.15">
      <c r="A28" s="38"/>
      <c r="B28" s="153" t="str">
        <f>IF(COUNTIF($P$20:$P28,P28)=1,COUNT($B$20:B27)+1," ")</f>
        <v xml:space="preserve"> </v>
      </c>
      <c r="C28" s="14"/>
      <c r="D28" s="14"/>
      <c r="E28" s="14"/>
      <c r="F28" s="14"/>
      <c r="G28" s="14"/>
      <c r="H28" s="32" t="str">
        <f t="shared" si="20"/>
        <v/>
      </c>
      <c r="I28" s="86"/>
      <c r="J28" s="25" t="str">
        <f t="shared" si="7"/>
        <v/>
      </c>
      <c r="K28" s="24" t="str">
        <f t="shared" si="8"/>
        <v/>
      </c>
      <c r="L28" s="29" t="str">
        <f t="shared" si="9"/>
        <v/>
      </c>
      <c r="M28" s="90" t="str">
        <f t="shared" si="10"/>
        <v/>
      </c>
      <c r="N28" s="90">
        <f t="shared" si="11"/>
        <v>0</v>
      </c>
      <c r="O28" s="67" t="str">
        <f t="shared" si="19"/>
        <v/>
      </c>
      <c r="P28" s="18" t="str">
        <f t="shared" si="12"/>
        <v/>
      </c>
      <c r="Q28" s="18" t="str">
        <f t="shared" si="13"/>
        <v/>
      </c>
      <c r="R28" s="68" t="str">
        <f t="shared" si="14"/>
        <v/>
      </c>
      <c r="S28" s="146" t="str">
        <f>IF(O28="","",IF(OR(A28="ｺﾝﾊﾞｲﾝA",A28="ｺﾝﾊﾞｲﾝB",A28="80mH"),VLOOKUP(A28,種目!$A$2:$C$16,2,FALSE)&amp;"03",VLOOKUP(A28,種目!$A$2:$C$16,2,FALSE)&amp;"0"&amp;男子申込!G28))</f>
        <v/>
      </c>
      <c r="T28" s="97">
        <v>1</v>
      </c>
      <c r="U28" s="93" t="str">
        <f>IF(ISERROR(VLOOKUP(T28,$Y$20:$AD$69,3,FALSE))=TRUE,"",VALUE(LEFT(VLOOKUP(T28,$Y$20:$AD$69,3,FALSE),9)))</f>
        <v/>
      </c>
      <c r="V28" s="93" t="str">
        <f>IF(ISERROR(VLOOKUP(T28,$Y$20:$AD$69,4,FALSE))=TRUE,"",VLOOKUP(T28,$Y$20:$AD$69,4,FALSE))</f>
        <v/>
      </c>
      <c r="W28" s="93" t="str">
        <f>IF(ISERROR(VLOOKUP(T28,$Y$20:$AD$69,5,FALSE))=TRUE,"",VLOOKUP(T28,$Y$20:$AD$69,5,FALSE))</f>
        <v/>
      </c>
      <c r="X28" s="93" t="str">
        <f>IF(ISERROR(VLOOKUP(T28,$Y$20:$AD$69,6,FALSE))=TRUE,"",VLOOKUP(T28,$Y$20:$AD$69,6,FALSE))</f>
        <v/>
      </c>
      <c r="Y28" s="90" t="str">
        <f t="shared" si="15"/>
        <v/>
      </c>
      <c r="Z28" s="90">
        <f t="shared" si="16"/>
        <v>0</v>
      </c>
      <c r="AA28" s="72" t="str">
        <f t="shared" si="17"/>
        <v/>
      </c>
      <c r="AB28" s="72" t="str">
        <f t="shared" si="4"/>
        <v/>
      </c>
      <c r="AC28" s="72" t="str">
        <f t="shared" si="5"/>
        <v/>
      </c>
      <c r="AD28" s="118" t="str">
        <f t="shared" si="6"/>
        <v/>
      </c>
      <c r="AE28" s="1" t="str">
        <f t="shared" si="18"/>
        <v/>
      </c>
    </row>
    <row r="29" spans="1:31" ht="25.15" customHeight="1" x14ac:dyDescent="0.15">
      <c r="A29" s="38"/>
      <c r="B29" s="153" t="str">
        <f>IF(COUNTIF($P$20:$P29,P29)=1,COUNT($B$20:B28)+1," ")</f>
        <v xml:space="preserve"> </v>
      </c>
      <c r="C29" s="14"/>
      <c r="D29" s="14"/>
      <c r="E29" s="14"/>
      <c r="F29" s="14"/>
      <c r="G29" s="14"/>
      <c r="H29" s="32" t="str">
        <f t="shared" si="20"/>
        <v/>
      </c>
      <c r="I29" s="86"/>
      <c r="J29" s="25" t="str">
        <f t="shared" si="7"/>
        <v/>
      </c>
      <c r="K29" s="24" t="str">
        <f t="shared" si="8"/>
        <v/>
      </c>
      <c r="L29" s="29" t="str">
        <f t="shared" si="9"/>
        <v/>
      </c>
      <c r="M29" s="90" t="str">
        <f t="shared" si="10"/>
        <v/>
      </c>
      <c r="N29" s="90">
        <f t="shared" si="11"/>
        <v>0</v>
      </c>
      <c r="O29" s="67" t="str">
        <f t="shared" si="19"/>
        <v/>
      </c>
      <c r="P29" s="18" t="str">
        <f t="shared" si="12"/>
        <v/>
      </c>
      <c r="Q29" s="18" t="str">
        <f t="shared" si="13"/>
        <v/>
      </c>
      <c r="R29" s="68" t="str">
        <f t="shared" si="14"/>
        <v/>
      </c>
      <c r="S29" s="146" t="str">
        <f>IF(O29="","",IF(OR(A29="ｺﾝﾊﾞｲﾝA",A29="ｺﾝﾊﾞｲﾝB",A29="80mH"),VLOOKUP(A29,種目!$A$2:$C$16,2,FALSE)&amp;"03",VLOOKUP(A29,種目!$A$2:$C$16,2,FALSE)&amp;"0"&amp;男子申込!G29))</f>
        <v/>
      </c>
      <c r="T29" s="98">
        <v>2</v>
      </c>
      <c r="U29" s="91" t="str">
        <f>IF(ISERROR(VLOOKUP(T29,$Y$20:$AD$69,3,FALSE))=TRUE,"",VALUE(LEFT(VLOOKUP(T29,$Y$20:$AD$69,3,FALSE),9)))</f>
        <v/>
      </c>
      <c r="V29" s="91" t="str">
        <f>IF(ISERROR(VLOOKUP(T29,$Y$20:$AD$69,4,FALSE))=TRUE,"",VLOOKUP(T29,$Y$20:$AD$69,4,FALSE))</f>
        <v/>
      </c>
      <c r="W29" s="91" t="str">
        <f>IF(ISERROR(VLOOKUP(T29,$Y$20:$AD$69,5,FALSE))=TRUE,"",VLOOKUP(T29,$Y$20:$AD$69,5,FALSE))</f>
        <v/>
      </c>
      <c r="X29" s="91" t="str">
        <f>IF(ISERROR(VLOOKUP(T29,$Y$20:$AD$69,6,FALSE))=TRUE,"",VLOOKUP(T29,$Y$20:$AD$69,6,FALSE))</f>
        <v/>
      </c>
      <c r="Y29" s="90" t="str">
        <f t="shared" si="15"/>
        <v/>
      </c>
      <c r="Z29" s="90">
        <f t="shared" si="16"/>
        <v>0</v>
      </c>
      <c r="AA29" s="72" t="str">
        <f t="shared" si="17"/>
        <v/>
      </c>
      <c r="AB29" s="72" t="str">
        <f t="shared" si="4"/>
        <v/>
      </c>
      <c r="AC29" s="72" t="str">
        <f t="shared" si="5"/>
        <v/>
      </c>
      <c r="AD29" s="118" t="str">
        <f t="shared" si="6"/>
        <v/>
      </c>
      <c r="AE29" s="1" t="str">
        <f t="shared" si="18"/>
        <v/>
      </c>
    </row>
    <row r="30" spans="1:31" ht="25.15" customHeight="1" thickBot="1" x14ac:dyDescent="0.2">
      <c r="A30" s="38"/>
      <c r="B30" s="153" t="str">
        <f>IF(COUNTIF($P$20:$P30,P30)=1,COUNT($B$20:B29)+1," ")</f>
        <v xml:space="preserve"> </v>
      </c>
      <c r="C30" s="14"/>
      <c r="D30" s="14"/>
      <c r="E30" s="14"/>
      <c r="F30" s="14"/>
      <c r="G30" s="14"/>
      <c r="H30" s="32" t="str">
        <f t="shared" si="20"/>
        <v/>
      </c>
      <c r="I30" s="86"/>
      <c r="J30" s="25" t="str">
        <f t="shared" si="7"/>
        <v/>
      </c>
      <c r="K30" s="24" t="str">
        <f t="shared" si="8"/>
        <v/>
      </c>
      <c r="L30" s="29" t="str">
        <f t="shared" si="9"/>
        <v/>
      </c>
      <c r="M30" s="90" t="str">
        <f t="shared" si="10"/>
        <v/>
      </c>
      <c r="N30" s="90">
        <f t="shared" si="11"/>
        <v>0</v>
      </c>
      <c r="O30" s="67" t="str">
        <f t="shared" si="19"/>
        <v/>
      </c>
      <c r="P30" s="18" t="str">
        <f t="shared" si="12"/>
        <v/>
      </c>
      <c r="Q30" s="18" t="str">
        <f t="shared" si="13"/>
        <v/>
      </c>
      <c r="R30" s="68" t="str">
        <f t="shared" si="14"/>
        <v/>
      </c>
      <c r="S30" s="146" t="str">
        <f>IF(O30="","",IF(OR(A30="ｺﾝﾊﾞｲﾝA",A30="ｺﾝﾊﾞｲﾝB",A30="80mH"),VLOOKUP(A30,種目!$A$2:$C$16,2,FALSE)&amp;"03",VLOOKUP(A30,種目!$A$2:$C$16,2,FALSE)&amp;"0"&amp;男子申込!G30))</f>
        <v/>
      </c>
      <c r="T30" s="99">
        <v>3</v>
      </c>
      <c r="U30" s="92" t="str">
        <f>IF(ISERROR(VLOOKUP(T30,$Y$20:$AD$69,3,FALSE))=TRUE,"",VALUE(LEFT(VLOOKUP(T30,$Y$20:$AD$69,3,FALSE),9)))</f>
        <v/>
      </c>
      <c r="V30" s="92" t="str">
        <f>IF(ISERROR(VLOOKUP(T30,$Y$20:$AD$69,4,FALSE))=TRUE,"",VLOOKUP(T30,$Y$20:$AD$69,4,FALSE))</f>
        <v/>
      </c>
      <c r="W30" s="92" t="str">
        <f>IF(ISERROR(VLOOKUP(T30,$Y$20:$AD$69,5,FALSE))=TRUE,"",VLOOKUP(T30,$Y$20:$AD$69,5,FALSE))</f>
        <v/>
      </c>
      <c r="X30" s="92" t="str">
        <f>IF(ISERROR(VLOOKUP(T30,$Y$20:$AD$69,6,FALSE))=TRUE,"",VLOOKUP(T30,$Y$20:$AD$69,6,FALSE))</f>
        <v/>
      </c>
      <c r="Y30" s="90" t="str">
        <f t="shared" si="15"/>
        <v/>
      </c>
      <c r="Z30" s="90">
        <f t="shared" si="16"/>
        <v>0</v>
      </c>
      <c r="AA30" s="72" t="str">
        <f t="shared" si="17"/>
        <v/>
      </c>
      <c r="AB30" s="72" t="str">
        <f t="shared" si="4"/>
        <v/>
      </c>
      <c r="AC30" s="72" t="str">
        <f t="shared" si="5"/>
        <v/>
      </c>
      <c r="AD30" s="118" t="str">
        <f t="shared" si="6"/>
        <v/>
      </c>
      <c r="AE30" s="1" t="str">
        <f t="shared" si="18"/>
        <v/>
      </c>
    </row>
    <row r="31" spans="1:31" ht="25.15" customHeight="1" x14ac:dyDescent="0.15">
      <c r="A31" s="38"/>
      <c r="B31" s="153" t="str">
        <f>IF(COUNTIF($P$20:$P31,P31)=1,COUNT($B$20:B30)+1," ")</f>
        <v xml:space="preserve"> </v>
      </c>
      <c r="C31" s="14"/>
      <c r="D31" s="14"/>
      <c r="E31" s="14"/>
      <c r="F31" s="14"/>
      <c r="G31" s="14"/>
      <c r="H31" s="32" t="str">
        <f t="shared" si="20"/>
        <v/>
      </c>
      <c r="I31" s="86"/>
      <c r="J31" s="25" t="str">
        <f t="shared" si="7"/>
        <v/>
      </c>
      <c r="K31" s="24" t="str">
        <f t="shared" si="8"/>
        <v/>
      </c>
      <c r="L31" s="29" t="str">
        <f t="shared" si="9"/>
        <v/>
      </c>
      <c r="M31" s="90" t="str">
        <f t="shared" si="10"/>
        <v/>
      </c>
      <c r="N31" s="90">
        <f t="shared" si="11"/>
        <v>0</v>
      </c>
      <c r="O31" s="67" t="str">
        <f t="shared" si="19"/>
        <v/>
      </c>
      <c r="P31" s="18" t="str">
        <f t="shared" si="12"/>
        <v/>
      </c>
      <c r="Q31" s="18" t="str">
        <f t="shared" si="13"/>
        <v/>
      </c>
      <c r="R31" s="68" t="str">
        <f t="shared" si="14"/>
        <v/>
      </c>
      <c r="S31" s="146" t="str">
        <f>IF(O31="","",IF(OR(A31="ｺﾝﾊﾞｲﾝA",A31="ｺﾝﾊﾞｲﾝB",A31="80mH"),VLOOKUP(A31,種目!$A$2:$C$16,2,FALSE)&amp;"03",VLOOKUP(A31,種目!$A$2:$C$16,2,FALSE)&amp;"0"&amp;男子申込!G31))</f>
        <v/>
      </c>
      <c r="Y31" s="90" t="str">
        <f t="shared" si="15"/>
        <v/>
      </c>
      <c r="Z31" s="90">
        <f t="shared" si="16"/>
        <v>0</v>
      </c>
      <c r="AA31" s="72" t="str">
        <f t="shared" si="17"/>
        <v/>
      </c>
      <c r="AB31" s="72" t="str">
        <f t="shared" si="4"/>
        <v/>
      </c>
      <c r="AC31" s="72" t="str">
        <f t="shared" si="5"/>
        <v/>
      </c>
      <c r="AD31" s="118" t="str">
        <f t="shared" si="6"/>
        <v/>
      </c>
      <c r="AE31" s="1" t="str">
        <f t="shared" si="18"/>
        <v/>
      </c>
    </row>
    <row r="32" spans="1:31" ht="25.15" customHeight="1" x14ac:dyDescent="0.15">
      <c r="A32" s="38"/>
      <c r="B32" s="153" t="str">
        <f>IF(COUNTIF($P$20:$P32,P32)=1,COUNT($B$20:B31)+1," ")</f>
        <v xml:space="preserve"> </v>
      </c>
      <c r="C32" s="14"/>
      <c r="D32" s="14"/>
      <c r="E32" s="14"/>
      <c r="F32" s="14"/>
      <c r="G32" s="14"/>
      <c r="H32" s="32" t="str">
        <f t="shared" si="20"/>
        <v/>
      </c>
      <c r="I32" s="86"/>
      <c r="J32" s="25" t="str">
        <f t="shared" si="7"/>
        <v/>
      </c>
      <c r="K32" s="24" t="str">
        <f t="shared" si="8"/>
        <v/>
      </c>
      <c r="L32" s="29" t="str">
        <f t="shared" si="9"/>
        <v/>
      </c>
      <c r="M32" s="90" t="str">
        <f t="shared" si="10"/>
        <v/>
      </c>
      <c r="N32" s="90">
        <f t="shared" si="11"/>
        <v>0</v>
      </c>
      <c r="O32" s="67" t="str">
        <f t="shared" si="19"/>
        <v/>
      </c>
      <c r="P32" s="18" t="str">
        <f t="shared" si="12"/>
        <v/>
      </c>
      <c r="Q32" s="18" t="str">
        <f t="shared" si="13"/>
        <v/>
      </c>
      <c r="R32" s="68" t="str">
        <f t="shared" si="14"/>
        <v/>
      </c>
      <c r="S32" s="146" t="str">
        <f>IF(O32="","",IF(OR(A32="ｺﾝﾊﾞｲﾝA",A32="ｺﾝﾊﾞｲﾝB",A32="80mH"),VLOOKUP(A32,種目!$A$2:$C$16,2,FALSE)&amp;"03",VLOOKUP(A32,種目!$A$2:$C$16,2,FALSE)&amp;"0"&amp;男子申込!G32))</f>
        <v/>
      </c>
      <c r="Y32" s="90" t="str">
        <f t="shared" si="15"/>
        <v/>
      </c>
      <c r="Z32" s="90">
        <f t="shared" si="16"/>
        <v>0</v>
      </c>
      <c r="AA32" s="72" t="str">
        <f t="shared" si="17"/>
        <v/>
      </c>
      <c r="AB32" s="72" t="str">
        <f t="shared" si="4"/>
        <v/>
      </c>
      <c r="AC32" s="72" t="str">
        <f t="shared" si="5"/>
        <v/>
      </c>
      <c r="AD32" s="118" t="str">
        <f t="shared" si="6"/>
        <v/>
      </c>
      <c r="AE32" s="1" t="str">
        <f t="shared" si="18"/>
        <v/>
      </c>
    </row>
    <row r="33" spans="1:31" ht="25.15" customHeight="1" x14ac:dyDescent="0.15">
      <c r="A33" s="38"/>
      <c r="B33" s="153" t="str">
        <f>IF(COUNTIF($P$20:$P33,P33)=1,COUNT($B$20:B32)+1," ")</f>
        <v xml:space="preserve"> </v>
      </c>
      <c r="C33" s="14"/>
      <c r="D33" s="14"/>
      <c r="E33" s="14"/>
      <c r="F33" s="14"/>
      <c r="G33" s="14"/>
      <c r="H33" s="32" t="str">
        <f t="shared" si="20"/>
        <v/>
      </c>
      <c r="I33" s="86"/>
      <c r="J33" s="25" t="str">
        <f t="shared" si="7"/>
        <v/>
      </c>
      <c r="K33" s="24" t="str">
        <f t="shared" si="8"/>
        <v/>
      </c>
      <c r="L33" s="29" t="str">
        <f t="shared" si="9"/>
        <v/>
      </c>
      <c r="M33" s="90" t="str">
        <f t="shared" si="10"/>
        <v/>
      </c>
      <c r="N33" s="90">
        <f t="shared" si="11"/>
        <v>0</v>
      </c>
      <c r="O33" s="67" t="str">
        <f t="shared" si="19"/>
        <v/>
      </c>
      <c r="P33" s="18" t="str">
        <f t="shared" si="12"/>
        <v/>
      </c>
      <c r="Q33" s="18" t="str">
        <f t="shared" si="13"/>
        <v/>
      </c>
      <c r="R33" s="68" t="str">
        <f t="shared" si="14"/>
        <v/>
      </c>
      <c r="S33" s="146" t="str">
        <f>IF(O33="","",IF(OR(A33="ｺﾝﾊﾞｲﾝA",A33="ｺﾝﾊﾞｲﾝB",A33="80mH"),VLOOKUP(A33,種目!$A$2:$C$16,2,FALSE)&amp;"03",VLOOKUP(A33,種目!$A$2:$C$16,2,FALSE)&amp;"0"&amp;男子申込!G33))</f>
        <v/>
      </c>
      <c r="Y33" s="90" t="str">
        <f t="shared" si="15"/>
        <v/>
      </c>
      <c r="Z33" s="90">
        <f t="shared" si="16"/>
        <v>0</v>
      </c>
      <c r="AA33" s="72" t="str">
        <f t="shared" si="17"/>
        <v/>
      </c>
      <c r="AB33" s="72" t="str">
        <f t="shared" si="4"/>
        <v/>
      </c>
      <c r="AC33" s="72" t="str">
        <f t="shared" si="5"/>
        <v/>
      </c>
      <c r="AD33" s="118" t="str">
        <f t="shared" si="6"/>
        <v/>
      </c>
      <c r="AE33" s="1" t="str">
        <f t="shared" si="18"/>
        <v/>
      </c>
    </row>
    <row r="34" spans="1:31" ht="25.15" customHeight="1" x14ac:dyDescent="0.15">
      <c r="A34" s="38"/>
      <c r="B34" s="153" t="str">
        <f>IF(COUNTIF($P$20:$P34,P34)=1,COUNT($B$20:B33)+1," ")</f>
        <v xml:space="preserve"> </v>
      </c>
      <c r="C34" s="14"/>
      <c r="D34" s="14"/>
      <c r="E34" s="14"/>
      <c r="F34" s="14"/>
      <c r="G34" s="14"/>
      <c r="H34" s="32" t="str">
        <f t="shared" si="20"/>
        <v/>
      </c>
      <c r="I34" s="86"/>
      <c r="J34" s="25" t="str">
        <f t="shared" si="7"/>
        <v/>
      </c>
      <c r="K34" s="24" t="str">
        <f t="shared" si="8"/>
        <v/>
      </c>
      <c r="L34" s="29" t="str">
        <f t="shared" si="9"/>
        <v/>
      </c>
      <c r="M34" s="90" t="str">
        <f t="shared" si="10"/>
        <v/>
      </c>
      <c r="N34" s="90">
        <f t="shared" si="11"/>
        <v>0</v>
      </c>
      <c r="O34" s="67" t="str">
        <f t="shared" si="19"/>
        <v/>
      </c>
      <c r="P34" s="18" t="str">
        <f t="shared" si="12"/>
        <v/>
      </c>
      <c r="Q34" s="18" t="str">
        <f t="shared" si="13"/>
        <v/>
      </c>
      <c r="R34" s="68" t="str">
        <f t="shared" si="14"/>
        <v/>
      </c>
      <c r="S34" s="146" t="str">
        <f>IF(O34="","",IF(OR(A34="ｺﾝﾊﾞｲﾝA",A34="ｺﾝﾊﾞｲﾝB",A34="80mH"),VLOOKUP(A34,種目!$A$2:$C$16,2,FALSE)&amp;"03",VLOOKUP(A34,種目!$A$2:$C$16,2,FALSE)&amp;"0"&amp;男子申込!G34))</f>
        <v/>
      </c>
      <c r="Y34" s="90" t="str">
        <f t="shared" si="15"/>
        <v/>
      </c>
      <c r="Z34" s="90">
        <f t="shared" si="16"/>
        <v>0</v>
      </c>
      <c r="AA34" s="72" t="str">
        <f t="shared" si="17"/>
        <v/>
      </c>
      <c r="AB34" s="72" t="str">
        <f t="shared" si="4"/>
        <v/>
      </c>
      <c r="AC34" s="72" t="str">
        <f t="shared" si="5"/>
        <v/>
      </c>
      <c r="AD34" s="118" t="str">
        <f t="shared" si="6"/>
        <v/>
      </c>
      <c r="AE34" s="1" t="str">
        <f t="shared" si="18"/>
        <v/>
      </c>
    </row>
    <row r="35" spans="1:31" ht="25.15" customHeight="1" x14ac:dyDescent="0.15">
      <c r="A35" s="38"/>
      <c r="B35" s="153" t="str">
        <f>IF(COUNTIF($P$20:$P35,P35)=1,COUNT($B$20:B34)+1," ")</f>
        <v xml:space="preserve"> </v>
      </c>
      <c r="C35" s="14"/>
      <c r="D35" s="14"/>
      <c r="E35" s="14"/>
      <c r="F35" s="14"/>
      <c r="G35" s="14"/>
      <c r="H35" s="32" t="str">
        <f t="shared" si="20"/>
        <v/>
      </c>
      <c r="I35" s="86"/>
      <c r="J35" s="25" t="str">
        <f t="shared" si="7"/>
        <v/>
      </c>
      <c r="K35" s="24" t="str">
        <f t="shared" si="8"/>
        <v/>
      </c>
      <c r="L35" s="29" t="str">
        <f t="shared" si="9"/>
        <v/>
      </c>
      <c r="M35" s="90" t="str">
        <f t="shared" si="10"/>
        <v/>
      </c>
      <c r="N35" s="90">
        <f t="shared" si="11"/>
        <v>0</v>
      </c>
      <c r="O35" s="67" t="str">
        <f t="shared" si="19"/>
        <v/>
      </c>
      <c r="P35" s="18" t="str">
        <f t="shared" si="12"/>
        <v/>
      </c>
      <c r="Q35" s="18" t="str">
        <f t="shared" si="13"/>
        <v/>
      </c>
      <c r="R35" s="68" t="str">
        <f t="shared" si="14"/>
        <v/>
      </c>
      <c r="S35" s="146" t="str">
        <f>IF(O35="","",IF(OR(A35="ｺﾝﾊﾞｲﾝA",A35="ｺﾝﾊﾞｲﾝB",A35="80mH"),VLOOKUP(A35,種目!$A$2:$C$16,2,FALSE)&amp;"03",VLOOKUP(A35,種目!$A$2:$C$16,2,FALSE)&amp;"0"&amp;男子申込!G35))</f>
        <v/>
      </c>
      <c r="Y35" s="90" t="str">
        <f t="shared" si="15"/>
        <v/>
      </c>
      <c r="Z35" s="90">
        <f t="shared" si="16"/>
        <v>0</v>
      </c>
      <c r="AA35" s="72" t="str">
        <f t="shared" si="17"/>
        <v/>
      </c>
      <c r="AB35" s="72" t="str">
        <f t="shared" si="4"/>
        <v/>
      </c>
      <c r="AC35" s="72" t="str">
        <f t="shared" si="5"/>
        <v/>
      </c>
      <c r="AD35" s="118" t="str">
        <f t="shared" si="6"/>
        <v/>
      </c>
      <c r="AE35" s="1" t="str">
        <f t="shared" si="18"/>
        <v/>
      </c>
    </row>
    <row r="36" spans="1:31" ht="25.15" customHeight="1" x14ac:dyDescent="0.15">
      <c r="A36" s="38"/>
      <c r="B36" s="153" t="str">
        <f>IF(COUNTIF($P$20:$P36,P36)=1,COUNT($B$20:B35)+1," ")</f>
        <v xml:space="preserve"> </v>
      </c>
      <c r="C36" s="14"/>
      <c r="D36" s="14"/>
      <c r="E36" s="14"/>
      <c r="F36" s="14"/>
      <c r="G36" s="14"/>
      <c r="H36" s="32" t="str">
        <f t="shared" si="20"/>
        <v/>
      </c>
      <c r="I36" s="86"/>
      <c r="J36" s="25" t="str">
        <f t="shared" si="7"/>
        <v/>
      </c>
      <c r="K36" s="24" t="str">
        <f t="shared" si="8"/>
        <v/>
      </c>
      <c r="L36" s="29" t="str">
        <f t="shared" si="9"/>
        <v/>
      </c>
      <c r="M36" s="90" t="str">
        <f t="shared" si="10"/>
        <v/>
      </c>
      <c r="N36" s="90">
        <f t="shared" si="11"/>
        <v>0</v>
      </c>
      <c r="O36" s="67" t="str">
        <f t="shared" si="19"/>
        <v/>
      </c>
      <c r="P36" s="18" t="str">
        <f t="shared" si="12"/>
        <v/>
      </c>
      <c r="Q36" s="18" t="str">
        <f t="shared" si="13"/>
        <v/>
      </c>
      <c r="R36" s="68" t="str">
        <f t="shared" si="14"/>
        <v/>
      </c>
      <c r="S36" s="146" t="str">
        <f>IF(O36="","",IF(OR(A36="ｺﾝﾊﾞｲﾝA",A36="ｺﾝﾊﾞｲﾝB",A36="80mH"),VLOOKUP(A36,種目!$A$2:$C$16,2,FALSE)&amp;"03",VLOOKUP(A36,種目!$A$2:$C$16,2,FALSE)&amp;"0"&amp;男子申込!G36))</f>
        <v/>
      </c>
      <c r="Y36" s="90" t="str">
        <f t="shared" si="15"/>
        <v/>
      </c>
      <c r="Z36" s="90">
        <f t="shared" si="16"/>
        <v>0</v>
      </c>
      <c r="AA36" s="72" t="str">
        <f t="shared" si="17"/>
        <v/>
      </c>
      <c r="AB36" s="72" t="str">
        <f t="shared" si="4"/>
        <v/>
      </c>
      <c r="AC36" s="72" t="str">
        <f t="shared" si="5"/>
        <v/>
      </c>
      <c r="AD36" s="118" t="str">
        <f t="shared" si="6"/>
        <v/>
      </c>
      <c r="AE36" s="1" t="str">
        <f t="shared" si="18"/>
        <v/>
      </c>
    </row>
    <row r="37" spans="1:31" ht="25.15" customHeight="1" x14ac:dyDescent="0.15">
      <c r="A37" s="38"/>
      <c r="B37" s="153" t="str">
        <f>IF(COUNTIF($P$20:$P37,P37)=1,COUNT($B$20:B36)+1," ")</f>
        <v xml:space="preserve"> </v>
      </c>
      <c r="C37" s="14"/>
      <c r="D37" s="14"/>
      <c r="E37" s="14"/>
      <c r="F37" s="14"/>
      <c r="G37" s="14"/>
      <c r="H37" s="32" t="str">
        <f t="shared" si="20"/>
        <v/>
      </c>
      <c r="I37" s="86"/>
      <c r="J37" s="25" t="str">
        <f t="shared" si="7"/>
        <v/>
      </c>
      <c r="K37" s="24" t="str">
        <f t="shared" si="8"/>
        <v/>
      </c>
      <c r="L37" s="29" t="str">
        <f t="shared" si="9"/>
        <v/>
      </c>
      <c r="M37" s="90" t="str">
        <f t="shared" si="10"/>
        <v/>
      </c>
      <c r="N37" s="90">
        <f t="shared" si="11"/>
        <v>0</v>
      </c>
      <c r="O37" s="67" t="str">
        <f t="shared" si="19"/>
        <v/>
      </c>
      <c r="P37" s="18" t="str">
        <f t="shared" si="12"/>
        <v/>
      </c>
      <c r="Q37" s="18" t="str">
        <f t="shared" si="13"/>
        <v/>
      </c>
      <c r="R37" s="68" t="str">
        <f t="shared" si="14"/>
        <v/>
      </c>
      <c r="S37" s="146" t="str">
        <f>IF(O37="","",IF(OR(A37="ｺﾝﾊﾞｲﾝA",A37="ｺﾝﾊﾞｲﾝB",A37="80mH"),VLOOKUP(A37,種目!$A$2:$C$16,2,FALSE)&amp;"03",VLOOKUP(A37,種目!$A$2:$C$16,2,FALSE)&amp;"0"&amp;男子申込!G37))</f>
        <v/>
      </c>
      <c r="Y37" s="90" t="str">
        <f t="shared" si="15"/>
        <v/>
      </c>
      <c r="Z37" s="90">
        <f t="shared" si="16"/>
        <v>0</v>
      </c>
      <c r="AA37" s="72" t="str">
        <f t="shared" si="17"/>
        <v/>
      </c>
      <c r="AB37" s="72" t="str">
        <f t="shared" si="4"/>
        <v/>
      </c>
      <c r="AC37" s="72" t="str">
        <f t="shared" si="5"/>
        <v/>
      </c>
      <c r="AD37" s="118" t="str">
        <f t="shared" si="6"/>
        <v/>
      </c>
      <c r="AE37" s="1" t="str">
        <f t="shared" si="18"/>
        <v/>
      </c>
    </row>
    <row r="38" spans="1:31" ht="25.15" customHeight="1" x14ac:dyDescent="0.15">
      <c r="A38" s="38"/>
      <c r="B38" s="153" t="str">
        <f>IF(COUNTIF($P$20:$P38,P38)=1,COUNT($B$20:B37)+1," ")</f>
        <v xml:space="preserve"> </v>
      </c>
      <c r="C38" s="14"/>
      <c r="D38" s="14"/>
      <c r="E38" s="14"/>
      <c r="F38" s="14"/>
      <c r="G38" s="14"/>
      <c r="H38" s="32" t="str">
        <f t="shared" si="20"/>
        <v/>
      </c>
      <c r="I38" s="86"/>
      <c r="J38" s="25" t="str">
        <f t="shared" si="7"/>
        <v/>
      </c>
      <c r="K38" s="24" t="str">
        <f t="shared" si="8"/>
        <v/>
      </c>
      <c r="L38" s="29" t="str">
        <f t="shared" si="9"/>
        <v/>
      </c>
      <c r="M38" s="90" t="str">
        <f t="shared" si="10"/>
        <v/>
      </c>
      <c r="N38" s="90">
        <f t="shared" si="11"/>
        <v>0</v>
      </c>
      <c r="O38" s="67" t="str">
        <f t="shared" si="19"/>
        <v/>
      </c>
      <c r="P38" s="18" t="str">
        <f t="shared" si="12"/>
        <v/>
      </c>
      <c r="Q38" s="18" t="str">
        <f t="shared" si="13"/>
        <v/>
      </c>
      <c r="R38" s="68" t="str">
        <f t="shared" si="14"/>
        <v/>
      </c>
      <c r="S38" s="146" t="str">
        <f>IF(O38="","",IF(OR(A38="ｺﾝﾊﾞｲﾝA",A38="ｺﾝﾊﾞｲﾝB",A38="80mH"),VLOOKUP(A38,種目!$A$2:$C$16,2,FALSE)&amp;"03",VLOOKUP(A38,種目!$A$2:$C$16,2,FALSE)&amp;"0"&amp;男子申込!G38))</f>
        <v/>
      </c>
      <c r="Y38" s="90" t="str">
        <f t="shared" si="15"/>
        <v/>
      </c>
      <c r="Z38" s="90">
        <f t="shared" si="16"/>
        <v>0</v>
      </c>
      <c r="AA38" s="72" t="str">
        <f t="shared" si="17"/>
        <v/>
      </c>
      <c r="AB38" s="72" t="str">
        <f t="shared" si="4"/>
        <v/>
      </c>
      <c r="AC38" s="72" t="str">
        <f t="shared" si="5"/>
        <v/>
      </c>
      <c r="AD38" s="118" t="str">
        <f t="shared" si="6"/>
        <v/>
      </c>
      <c r="AE38" s="1" t="str">
        <f t="shared" si="18"/>
        <v/>
      </c>
    </row>
    <row r="39" spans="1:31" ht="25.15" customHeight="1" x14ac:dyDescent="0.15">
      <c r="A39" s="38"/>
      <c r="B39" s="153" t="str">
        <f>IF(COUNTIF($P$20:$P39,P39)=1,COUNT($B$20:B38)+1," ")</f>
        <v xml:space="preserve"> </v>
      </c>
      <c r="C39" s="14"/>
      <c r="D39" s="14"/>
      <c r="E39" s="14"/>
      <c r="F39" s="14"/>
      <c r="G39" s="14"/>
      <c r="H39" s="32" t="str">
        <f t="shared" si="20"/>
        <v/>
      </c>
      <c r="I39" s="86"/>
      <c r="J39" s="25" t="str">
        <f t="shared" si="7"/>
        <v/>
      </c>
      <c r="K39" s="24" t="str">
        <f t="shared" si="8"/>
        <v/>
      </c>
      <c r="L39" s="29" t="str">
        <f t="shared" si="9"/>
        <v/>
      </c>
      <c r="M39" s="90" t="str">
        <f t="shared" si="10"/>
        <v/>
      </c>
      <c r="N39" s="90">
        <f t="shared" si="11"/>
        <v>0</v>
      </c>
      <c r="O39" s="67" t="str">
        <f t="shared" si="19"/>
        <v/>
      </c>
      <c r="P39" s="18" t="str">
        <f t="shared" si="12"/>
        <v/>
      </c>
      <c r="Q39" s="18" t="str">
        <f t="shared" si="13"/>
        <v/>
      </c>
      <c r="R39" s="68" t="str">
        <f t="shared" si="14"/>
        <v/>
      </c>
      <c r="S39" s="146" t="str">
        <f>IF(O39="","",IF(OR(A39="ｺﾝﾊﾞｲﾝA",A39="ｺﾝﾊﾞｲﾝB",A39="80mH"),VLOOKUP(A39,種目!$A$2:$C$16,2,FALSE)&amp;"03",VLOOKUP(A39,種目!$A$2:$C$16,2,FALSE)&amp;"0"&amp;男子申込!G39))</f>
        <v/>
      </c>
      <c r="Y39" s="90" t="str">
        <f t="shared" si="15"/>
        <v/>
      </c>
      <c r="Z39" s="90">
        <f t="shared" si="16"/>
        <v>0</v>
      </c>
      <c r="AA39" s="72" t="str">
        <f t="shared" si="17"/>
        <v/>
      </c>
      <c r="AB39" s="72" t="str">
        <f t="shared" si="4"/>
        <v/>
      </c>
      <c r="AC39" s="72" t="str">
        <f t="shared" si="5"/>
        <v/>
      </c>
      <c r="AD39" s="118" t="str">
        <f t="shared" si="6"/>
        <v/>
      </c>
      <c r="AE39" s="1" t="str">
        <f t="shared" si="18"/>
        <v/>
      </c>
    </row>
    <row r="40" spans="1:31" ht="25.15" customHeight="1" x14ac:dyDescent="0.15">
      <c r="A40" s="38"/>
      <c r="B40" s="153" t="str">
        <f>IF(COUNTIF($P$20:$P40,P40)=1,COUNT($B$20:B39)+1," ")</f>
        <v xml:space="preserve"> </v>
      </c>
      <c r="C40" s="14"/>
      <c r="D40" s="14"/>
      <c r="E40" s="14"/>
      <c r="F40" s="14"/>
      <c r="G40" s="14"/>
      <c r="H40" s="32" t="str">
        <f t="shared" si="20"/>
        <v/>
      </c>
      <c r="I40" s="86"/>
      <c r="J40" s="25" t="str">
        <f t="shared" si="7"/>
        <v/>
      </c>
      <c r="K40" s="24" t="str">
        <f t="shared" si="8"/>
        <v/>
      </c>
      <c r="L40" s="29" t="str">
        <f t="shared" si="9"/>
        <v/>
      </c>
      <c r="M40" s="90" t="str">
        <f t="shared" si="10"/>
        <v/>
      </c>
      <c r="N40" s="90">
        <f t="shared" si="11"/>
        <v>0</v>
      </c>
      <c r="O40" s="67" t="str">
        <f t="shared" si="19"/>
        <v/>
      </c>
      <c r="P40" s="18" t="str">
        <f t="shared" si="12"/>
        <v/>
      </c>
      <c r="Q40" s="18" t="str">
        <f t="shared" si="13"/>
        <v/>
      </c>
      <c r="R40" s="68" t="str">
        <f t="shared" si="14"/>
        <v/>
      </c>
      <c r="S40" s="146" t="str">
        <f>IF(O40="","",IF(OR(A40="ｺﾝﾊﾞｲﾝA",A40="ｺﾝﾊﾞｲﾝB",A40="80mH"),VLOOKUP(A40,種目!$A$2:$C$16,2,FALSE)&amp;"03",VLOOKUP(A40,種目!$A$2:$C$16,2,FALSE)&amp;"0"&amp;男子申込!G40))</f>
        <v/>
      </c>
      <c r="Y40" s="90" t="str">
        <f t="shared" si="15"/>
        <v/>
      </c>
      <c r="Z40" s="90">
        <f t="shared" si="16"/>
        <v>0</v>
      </c>
      <c r="AA40" s="72" t="str">
        <f t="shared" si="17"/>
        <v/>
      </c>
      <c r="AB40" s="72" t="str">
        <f t="shared" si="4"/>
        <v/>
      </c>
      <c r="AC40" s="72" t="str">
        <f t="shared" si="5"/>
        <v/>
      </c>
      <c r="AD40" s="118" t="str">
        <f t="shared" si="6"/>
        <v/>
      </c>
      <c r="AE40" s="1" t="str">
        <f t="shared" si="18"/>
        <v/>
      </c>
    </row>
    <row r="41" spans="1:31" ht="25.15" customHeight="1" x14ac:dyDescent="0.15">
      <c r="A41" s="38"/>
      <c r="B41" s="153" t="str">
        <f>IF(COUNTIF($P$20:$P41,P41)=1,COUNT($B$20:B40)+1," ")</f>
        <v xml:space="preserve"> </v>
      </c>
      <c r="C41" s="14"/>
      <c r="D41" s="14"/>
      <c r="E41" s="14"/>
      <c r="F41" s="14"/>
      <c r="G41" s="14"/>
      <c r="H41" s="32" t="str">
        <f t="shared" si="20"/>
        <v/>
      </c>
      <c r="I41" s="86"/>
      <c r="J41" s="25" t="str">
        <f t="shared" si="7"/>
        <v/>
      </c>
      <c r="K41" s="24" t="str">
        <f t="shared" si="8"/>
        <v/>
      </c>
      <c r="L41" s="29" t="str">
        <f t="shared" si="9"/>
        <v/>
      </c>
      <c r="M41" s="90" t="str">
        <f t="shared" si="10"/>
        <v/>
      </c>
      <c r="N41" s="90">
        <f t="shared" si="11"/>
        <v>0</v>
      </c>
      <c r="O41" s="67" t="str">
        <f t="shared" si="19"/>
        <v/>
      </c>
      <c r="P41" s="18" t="str">
        <f t="shared" si="12"/>
        <v/>
      </c>
      <c r="Q41" s="18" t="str">
        <f t="shared" si="13"/>
        <v/>
      </c>
      <c r="R41" s="68" t="str">
        <f t="shared" si="14"/>
        <v/>
      </c>
      <c r="S41" s="146" t="str">
        <f>IF(O41="","",IF(OR(A41="ｺﾝﾊﾞｲﾝA",A41="ｺﾝﾊﾞｲﾝB",A41="80mH"),VLOOKUP(A41,種目!$A$2:$C$16,2,FALSE)&amp;"03",VLOOKUP(A41,種目!$A$2:$C$16,2,FALSE)&amp;"0"&amp;男子申込!G41))</f>
        <v/>
      </c>
      <c r="Y41" s="90" t="str">
        <f t="shared" si="15"/>
        <v/>
      </c>
      <c r="Z41" s="90">
        <f t="shared" si="16"/>
        <v>0</v>
      </c>
      <c r="AA41" s="72" t="str">
        <f t="shared" si="17"/>
        <v/>
      </c>
      <c r="AB41" s="72" t="str">
        <f t="shared" si="4"/>
        <v/>
      </c>
      <c r="AC41" s="72" t="str">
        <f t="shared" si="5"/>
        <v/>
      </c>
      <c r="AD41" s="118" t="str">
        <f t="shared" si="6"/>
        <v/>
      </c>
      <c r="AE41" s="1" t="str">
        <f t="shared" si="18"/>
        <v/>
      </c>
    </row>
    <row r="42" spans="1:31" ht="25.15" customHeight="1" x14ac:dyDescent="0.15">
      <c r="A42" s="38"/>
      <c r="B42" s="153" t="str">
        <f>IF(COUNTIF($P$20:$P42,P42)=1,COUNT($B$20:B41)+1," ")</f>
        <v xml:space="preserve"> </v>
      </c>
      <c r="C42" s="14"/>
      <c r="D42" s="14"/>
      <c r="E42" s="14"/>
      <c r="F42" s="14"/>
      <c r="G42" s="14"/>
      <c r="H42" s="32" t="str">
        <f t="shared" si="20"/>
        <v/>
      </c>
      <c r="I42" s="86"/>
      <c r="J42" s="25" t="str">
        <f t="shared" si="7"/>
        <v/>
      </c>
      <c r="K42" s="24" t="str">
        <f t="shared" si="8"/>
        <v/>
      </c>
      <c r="L42" s="29" t="str">
        <f t="shared" si="9"/>
        <v/>
      </c>
      <c r="M42" s="90" t="str">
        <f t="shared" si="10"/>
        <v/>
      </c>
      <c r="N42" s="90">
        <f t="shared" si="11"/>
        <v>0</v>
      </c>
      <c r="O42" s="67" t="str">
        <f t="shared" si="19"/>
        <v/>
      </c>
      <c r="P42" s="18" t="str">
        <f t="shared" si="12"/>
        <v/>
      </c>
      <c r="Q42" s="18" t="str">
        <f t="shared" si="13"/>
        <v/>
      </c>
      <c r="R42" s="68" t="str">
        <f t="shared" si="14"/>
        <v/>
      </c>
      <c r="S42" s="146" t="str">
        <f>IF(O42="","",IF(OR(A42="ｺﾝﾊﾞｲﾝA",A42="ｺﾝﾊﾞｲﾝB",A42="80mH"),VLOOKUP(A42,種目!$A$2:$C$16,2,FALSE)&amp;"03",VLOOKUP(A42,種目!$A$2:$C$16,2,FALSE)&amp;"0"&amp;男子申込!G42))</f>
        <v/>
      </c>
      <c r="Y42" s="90" t="str">
        <f t="shared" si="15"/>
        <v/>
      </c>
      <c r="Z42" s="90">
        <f t="shared" si="16"/>
        <v>0</v>
      </c>
      <c r="AA42" s="72" t="str">
        <f t="shared" si="17"/>
        <v/>
      </c>
      <c r="AB42" s="72" t="str">
        <f t="shared" si="4"/>
        <v/>
      </c>
      <c r="AC42" s="72" t="str">
        <f t="shared" si="5"/>
        <v/>
      </c>
      <c r="AD42" s="118" t="str">
        <f t="shared" si="6"/>
        <v/>
      </c>
      <c r="AE42" s="1" t="str">
        <f t="shared" si="18"/>
        <v/>
      </c>
    </row>
    <row r="43" spans="1:31" ht="25.15" customHeight="1" x14ac:dyDescent="0.15">
      <c r="A43" s="38"/>
      <c r="B43" s="153" t="str">
        <f>IF(COUNTIF($P$20:$P43,P43)=1,COUNT($B$20:B42)+1," ")</f>
        <v xml:space="preserve"> </v>
      </c>
      <c r="C43" s="14"/>
      <c r="D43" s="14"/>
      <c r="E43" s="14"/>
      <c r="F43" s="14"/>
      <c r="G43" s="14"/>
      <c r="H43" s="32" t="str">
        <f t="shared" si="20"/>
        <v/>
      </c>
      <c r="I43" s="86"/>
      <c r="J43" s="25" t="str">
        <f t="shared" si="7"/>
        <v/>
      </c>
      <c r="K43" s="24" t="str">
        <f t="shared" si="8"/>
        <v/>
      </c>
      <c r="L43" s="29" t="str">
        <f t="shared" si="9"/>
        <v/>
      </c>
      <c r="M43" s="90" t="str">
        <f t="shared" si="10"/>
        <v/>
      </c>
      <c r="N43" s="90">
        <f t="shared" si="11"/>
        <v>0</v>
      </c>
      <c r="O43" s="67" t="str">
        <f t="shared" si="19"/>
        <v/>
      </c>
      <c r="P43" s="18" t="str">
        <f t="shared" si="12"/>
        <v/>
      </c>
      <c r="Q43" s="18" t="str">
        <f t="shared" si="13"/>
        <v/>
      </c>
      <c r="R43" s="68" t="str">
        <f t="shared" si="14"/>
        <v/>
      </c>
      <c r="S43" s="146" t="str">
        <f>IF(O43="","",IF(OR(A43="ｺﾝﾊﾞｲﾝA",A43="ｺﾝﾊﾞｲﾝB",A43="80mH"),VLOOKUP(A43,種目!$A$2:$C$16,2,FALSE)&amp;"03",VLOOKUP(A43,種目!$A$2:$C$16,2,FALSE)&amp;"0"&amp;男子申込!G43))</f>
        <v/>
      </c>
      <c r="Y43" s="90" t="str">
        <f t="shared" si="15"/>
        <v/>
      </c>
      <c r="Z43" s="90">
        <f t="shared" si="16"/>
        <v>0</v>
      </c>
      <c r="AA43" s="72" t="str">
        <f t="shared" si="17"/>
        <v/>
      </c>
      <c r="AB43" s="72" t="str">
        <f t="shared" si="4"/>
        <v/>
      </c>
      <c r="AC43" s="72" t="str">
        <f t="shared" si="5"/>
        <v/>
      </c>
      <c r="AD43" s="118" t="str">
        <f t="shared" si="6"/>
        <v/>
      </c>
      <c r="AE43" s="1" t="str">
        <f t="shared" si="18"/>
        <v/>
      </c>
    </row>
    <row r="44" spans="1:31" ht="25.15" customHeight="1" x14ac:dyDescent="0.15">
      <c r="A44" s="38"/>
      <c r="B44" s="153" t="str">
        <f>IF(COUNTIF($P$20:$P44,P44)=1,COUNT($B$20:B43)+1," ")</f>
        <v xml:space="preserve"> </v>
      </c>
      <c r="C44" s="14"/>
      <c r="D44" s="14"/>
      <c r="E44" s="14"/>
      <c r="F44" s="14"/>
      <c r="G44" s="14"/>
      <c r="H44" s="32" t="str">
        <f t="shared" si="20"/>
        <v/>
      </c>
      <c r="I44" s="86"/>
      <c r="J44" s="25" t="str">
        <f t="shared" si="7"/>
        <v/>
      </c>
      <c r="K44" s="24" t="str">
        <f t="shared" si="8"/>
        <v/>
      </c>
      <c r="L44" s="29" t="str">
        <f t="shared" si="9"/>
        <v/>
      </c>
      <c r="M44" s="90" t="str">
        <f t="shared" si="10"/>
        <v/>
      </c>
      <c r="N44" s="90">
        <f t="shared" si="11"/>
        <v>0</v>
      </c>
      <c r="O44" s="67" t="str">
        <f t="shared" si="19"/>
        <v/>
      </c>
      <c r="P44" s="18" t="str">
        <f t="shared" si="12"/>
        <v/>
      </c>
      <c r="Q44" s="18" t="str">
        <f t="shared" si="13"/>
        <v/>
      </c>
      <c r="R44" s="68" t="str">
        <f t="shared" si="14"/>
        <v/>
      </c>
      <c r="S44" s="146" t="str">
        <f>IF(O44="","",IF(OR(A44="ｺﾝﾊﾞｲﾝA",A44="ｺﾝﾊﾞｲﾝB",A44="80mH"),VLOOKUP(A44,種目!$A$2:$C$16,2,FALSE)&amp;"03",VLOOKUP(A44,種目!$A$2:$C$16,2,FALSE)&amp;"0"&amp;男子申込!G44))</f>
        <v/>
      </c>
      <c r="Y44" s="90" t="str">
        <f t="shared" si="15"/>
        <v/>
      </c>
      <c r="Z44" s="90">
        <f t="shared" si="16"/>
        <v>0</v>
      </c>
      <c r="AA44" s="72" t="str">
        <f t="shared" si="17"/>
        <v/>
      </c>
      <c r="AB44" s="72" t="str">
        <f t="shared" si="4"/>
        <v/>
      </c>
      <c r="AC44" s="72" t="str">
        <f t="shared" si="5"/>
        <v/>
      </c>
      <c r="AD44" s="118" t="str">
        <f t="shared" si="6"/>
        <v/>
      </c>
      <c r="AE44" s="1" t="str">
        <f t="shared" si="18"/>
        <v/>
      </c>
    </row>
    <row r="45" spans="1:31" ht="25.15" customHeight="1" x14ac:dyDescent="0.15">
      <c r="A45" s="38"/>
      <c r="B45" s="153" t="str">
        <f>IF(COUNTIF($P$20:$P45,P45)=1,COUNT($B$20:B44)+1," ")</f>
        <v xml:space="preserve"> </v>
      </c>
      <c r="C45" s="14"/>
      <c r="D45" s="14"/>
      <c r="E45" s="14"/>
      <c r="F45" s="14"/>
      <c r="G45" s="14"/>
      <c r="H45" s="32" t="str">
        <f t="shared" si="20"/>
        <v/>
      </c>
      <c r="I45" s="86"/>
      <c r="J45" s="25" t="str">
        <f t="shared" si="7"/>
        <v/>
      </c>
      <c r="K45" s="24" t="str">
        <f t="shared" si="8"/>
        <v/>
      </c>
      <c r="L45" s="29" t="str">
        <f t="shared" si="9"/>
        <v/>
      </c>
      <c r="M45" s="90" t="str">
        <f t="shared" si="10"/>
        <v/>
      </c>
      <c r="N45" s="90">
        <f t="shared" si="11"/>
        <v>0</v>
      </c>
      <c r="O45" s="67" t="str">
        <f t="shared" si="19"/>
        <v/>
      </c>
      <c r="P45" s="18" t="str">
        <f t="shared" si="12"/>
        <v/>
      </c>
      <c r="Q45" s="18" t="str">
        <f t="shared" si="13"/>
        <v/>
      </c>
      <c r="R45" s="68" t="str">
        <f t="shared" si="14"/>
        <v/>
      </c>
      <c r="S45" s="146" t="str">
        <f>IF(O45="","",IF(OR(A45="ｺﾝﾊﾞｲﾝA",A45="ｺﾝﾊﾞｲﾝB",A45="80mH"),VLOOKUP(A45,種目!$A$2:$C$16,2,FALSE)&amp;"03",VLOOKUP(A45,種目!$A$2:$C$16,2,FALSE)&amp;"0"&amp;男子申込!G45))</f>
        <v/>
      </c>
      <c r="Y45" s="90" t="str">
        <f t="shared" si="15"/>
        <v/>
      </c>
      <c r="Z45" s="90">
        <f t="shared" si="16"/>
        <v>0</v>
      </c>
      <c r="AA45" s="72" t="str">
        <f t="shared" si="17"/>
        <v/>
      </c>
      <c r="AB45" s="72" t="str">
        <f t="shared" si="4"/>
        <v/>
      </c>
      <c r="AC45" s="72" t="str">
        <f t="shared" si="5"/>
        <v/>
      </c>
      <c r="AD45" s="118" t="str">
        <f t="shared" si="6"/>
        <v/>
      </c>
      <c r="AE45" s="1" t="str">
        <f t="shared" si="18"/>
        <v/>
      </c>
    </row>
    <row r="46" spans="1:31" ht="25.15" customHeight="1" x14ac:dyDescent="0.15">
      <c r="A46" s="38"/>
      <c r="B46" s="153" t="str">
        <f>IF(COUNTIF($P$20:$P46,P46)=1,COUNT($B$20:B45)+1," ")</f>
        <v xml:space="preserve"> </v>
      </c>
      <c r="C46" s="14"/>
      <c r="D46" s="14"/>
      <c r="E46" s="14"/>
      <c r="F46" s="14"/>
      <c r="G46" s="14"/>
      <c r="H46" s="32" t="str">
        <f t="shared" si="20"/>
        <v/>
      </c>
      <c r="I46" s="86"/>
      <c r="J46" s="25" t="str">
        <f t="shared" si="7"/>
        <v/>
      </c>
      <c r="K46" s="24" t="str">
        <f t="shared" si="8"/>
        <v/>
      </c>
      <c r="L46" s="29" t="str">
        <f t="shared" si="9"/>
        <v/>
      </c>
      <c r="M46" s="90" t="str">
        <f t="shared" si="10"/>
        <v/>
      </c>
      <c r="N46" s="90">
        <f t="shared" si="11"/>
        <v>0</v>
      </c>
      <c r="O46" s="67" t="str">
        <f t="shared" si="19"/>
        <v/>
      </c>
      <c r="P46" s="18" t="str">
        <f t="shared" si="12"/>
        <v/>
      </c>
      <c r="Q46" s="18" t="str">
        <f t="shared" si="13"/>
        <v/>
      </c>
      <c r="R46" s="68" t="str">
        <f t="shared" si="14"/>
        <v/>
      </c>
      <c r="S46" s="146" t="str">
        <f>IF(O46="","",IF(OR(A46="ｺﾝﾊﾞｲﾝA",A46="ｺﾝﾊﾞｲﾝB",A46="80mH"),VLOOKUP(A46,種目!$A$2:$C$16,2,FALSE)&amp;"03",VLOOKUP(A46,種目!$A$2:$C$16,2,FALSE)&amp;"0"&amp;男子申込!G46))</f>
        <v/>
      </c>
      <c r="Y46" s="90" t="str">
        <f t="shared" si="15"/>
        <v/>
      </c>
      <c r="Z46" s="90">
        <f t="shared" si="16"/>
        <v>0</v>
      </c>
      <c r="AA46" s="72" t="str">
        <f t="shared" si="17"/>
        <v/>
      </c>
      <c r="AB46" s="72" t="str">
        <f t="shared" si="4"/>
        <v/>
      </c>
      <c r="AC46" s="72" t="str">
        <f t="shared" si="5"/>
        <v/>
      </c>
      <c r="AD46" s="118" t="str">
        <f t="shared" si="6"/>
        <v/>
      </c>
      <c r="AE46" s="1" t="str">
        <f t="shared" si="18"/>
        <v/>
      </c>
    </row>
    <row r="47" spans="1:31" ht="25.15" customHeight="1" x14ac:dyDescent="0.15">
      <c r="A47" s="38"/>
      <c r="B47" s="153" t="str">
        <f>IF(COUNTIF($P$20:$P47,P47)=1,COUNT($B$20:B46)+1," ")</f>
        <v xml:space="preserve"> </v>
      </c>
      <c r="C47" s="14"/>
      <c r="D47" s="14"/>
      <c r="E47" s="14"/>
      <c r="F47" s="14"/>
      <c r="G47" s="14"/>
      <c r="H47" s="32" t="str">
        <f t="shared" si="20"/>
        <v/>
      </c>
      <c r="I47" s="86"/>
      <c r="J47" s="25" t="str">
        <f t="shared" si="7"/>
        <v/>
      </c>
      <c r="K47" s="24" t="str">
        <f t="shared" si="8"/>
        <v/>
      </c>
      <c r="L47" s="29" t="str">
        <f t="shared" si="9"/>
        <v/>
      </c>
      <c r="M47" s="90" t="str">
        <f t="shared" si="10"/>
        <v/>
      </c>
      <c r="N47" s="90">
        <f t="shared" si="11"/>
        <v>0</v>
      </c>
      <c r="O47" s="67" t="str">
        <f t="shared" si="19"/>
        <v/>
      </c>
      <c r="P47" s="18" t="str">
        <f t="shared" si="12"/>
        <v/>
      </c>
      <c r="Q47" s="18" t="str">
        <f t="shared" si="13"/>
        <v/>
      </c>
      <c r="R47" s="68" t="str">
        <f t="shared" si="14"/>
        <v/>
      </c>
      <c r="S47" s="146" t="str">
        <f>IF(O47="","",IF(OR(A47="ｺﾝﾊﾞｲﾝA",A47="ｺﾝﾊﾞｲﾝB",A47="80mH"),VLOOKUP(A47,種目!$A$2:$C$16,2,FALSE)&amp;"03",VLOOKUP(A47,種目!$A$2:$C$16,2,FALSE)&amp;"0"&amp;男子申込!G47))</f>
        <v/>
      </c>
      <c r="Y47" s="90" t="str">
        <f t="shared" si="15"/>
        <v/>
      </c>
      <c r="Z47" s="90">
        <f t="shared" si="16"/>
        <v>0</v>
      </c>
      <c r="AA47" s="72" t="str">
        <f t="shared" si="17"/>
        <v/>
      </c>
      <c r="AB47" s="72" t="str">
        <f t="shared" si="4"/>
        <v/>
      </c>
      <c r="AC47" s="72" t="str">
        <f t="shared" si="5"/>
        <v/>
      </c>
      <c r="AD47" s="118" t="str">
        <f t="shared" si="6"/>
        <v/>
      </c>
      <c r="AE47" s="1" t="str">
        <f t="shared" si="18"/>
        <v/>
      </c>
    </row>
    <row r="48" spans="1:31" ht="25.15" customHeight="1" x14ac:dyDescent="0.15">
      <c r="A48" s="38"/>
      <c r="B48" s="153" t="str">
        <f>IF(COUNTIF($P$20:$P48,P48)=1,COUNT($B$20:B47)+1," ")</f>
        <v xml:space="preserve"> </v>
      </c>
      <c r="C48" s="14"/>
      <c r="D48" s="14"/>
      <c r="E48" s="14"/>
      <c r="F48" s="14"/>
      <c r="G48" s="14"/>
      <c r="H48" s="32" t="str">
        <f t="shared" si="20"/>
        <v/>
      </c>
      <c r="I48" s="86"/>
      <c r="J48" s="25" t="str">
        <f t="shared" si="7"/>
        <v/>
      </c>
      <c r="K48" s="24" t="str">
        <f t="shared" si="8"/>
        <v/>
      </c>
      <c r="L48" s="29" t="str">
        <f t="shared" si="9"/>
        <v/>
      </c>
      <c r="M48" s="90" t="str">
        <f t="shared" si="10"/>
        <v/>
      </c>
      <c r="N48" s="90">
        <f t="shared" si="11"/>
        <v>0</v>
      </c>
      <c r="O48" s="67" t="str">
        <f t="shared" si="19"/>
        <v/>
      </c>
      <c r="P48" s="18" t="str">
        <f t="shared" si="12"/>
        <v/>
      </c>
      <c r="Q48" s="18" t="str">
        <f t="shared" si="13"/>
        <v/>
      </c>
      <c r="R48" s="68" t="str">
        <f t="shared" si="14"/>
        <v/>
      </c>
      <c r="S48" s="146" t="str">
        <f>IF(O48="","",IF(OR(A48="ｺﾝﾊﾞｲﾝA",A48="ｺﾝﾊﾞｲﾝB",A48="80mH"),VLOOKUP(A48,種目!$A$2:$C$16,2,FALSE)&amp;"03",VLOOKUP(A48,種目!$A$2:$C$16,2,FALSE)&amp;"0"&amp;男子申込!G48))</f>
        <v/>
      </c>
      <c r="Y48" s="90" t="str">
        <f t="shared" si="15"/>
        <v/>
      </c>
      <c r="Z48" s="90">
        <f t="shared" si="16"/>
        <v>0</v>
      </c>
      <c r="AA48" s="72" t="str">
        <f t="shared" si="17"/>
        <v/>
      </c>
      <c r="AB48" s="72" t="str">
        <f t="shared" si="4"/>
        <v/>
      </c>
      <c r="AC48" s="72" t="str">
        <f t="shared" si="5"/>
        <v/>
      </c>
      <c r="AD48" s="118" t="str">
        <f t="shared" si="6"/>
        <v/>
      </c>
      <c r="AE48" s="1" t="str">
        <f t="shared" si="18"/>
        <v/>
      </c>
    </row>
    <row r="49" spans="1:31" ht="25.15" customHeight="1" x14ac:dyDescent="0.15">
      <c r="A49" s="38"/>
      <c r="B49" s="153" t="str">
        <f>IF(COUNTIF($P$20:$P49,P49)=1,COUNT($B$20:B48)+1," ")</f>
        <v xml:space="preserve"> </v>
      </c>
      <c r="C49" s="14"/>
      <c r="D49" s="14"/>
      <c r="E49" s="14"/>
      <c r="F49" s="14"/>
      <c r="G49" s="14"/>
      <c r="H49" s="32" t="str">
        <f t="shared" si="20"/>
        <v/>
      </c>
      <c r="I49" s="86"/>
      <c r="J49" s="25" t="str">
        <f t="shared" si="7"/>
        <v/>
      </c>
      <c r="K49" s="24" t="str">
        <f t="shared" si="8"/>
        <v/>
      </c>
      <c r="L49" s="29" t="str">
        <f t="shared" si="9"/>
        <v/>
      </c>
      <c r="M49" s="90" t="str">
        <f t="shared" si="10"/>
        <v/>
      </c>
      <c r="N49" s="90">
        <f t="shared" si="11"/>
        <v>0</v>
      </c>
      <c r="O49" s="67" t="str">
        <f t="shared" si="19"/>
        <v/>
      </c>
      <c r="P49" s="18" t="str">
        <f t="shared" si="12"/>
        <v/>
      </c>
      <c r="Q49" s="18" t="str">
        <f t="shared" si="13"/>
        <v/>
      </c>
      <c r="R49" s="68" t="str">
        <f t="shared" si="14"/>
        <v/>
      </c>
      <c r="S49" s="146" t="str">
        <f>IF(O49="","",IF(OR(A49="ｺﾝﾊﾞｲﾝA",A49="ｺﾝﾊﾞｲﾝB",A49="80mH"),VLOOKUP(A49,種目!$A$2:$C$16,2,FALSE)&amp;"03",VLOOKUP(A49,種目!$A$2:$C$16,2,FALSE)&amp;"0"&amp;男子申込!G49))</f>
        <v/>
      </c>
      <c r="Y49" s="90" t="str">
        <f t="shared" si="15"/>
        <v/>
      </c>
      <c r="Z49" s="90">
        <f t="shared" si="16"/>
        <v>0</v>
      </c>
      <c r="AA49" s="72" t="str">
        <f t="shared" si="17"/>
        <v/>
      </c>
      <c r="AB49" s="72" t="str">
        <f t="shared" si="4"/>
        <v/>
      </c>
      <c r="AC49" s="72" t="str">
        <f t="shared" si="5"/>
        <v/>
      </c>
      <c r="AD49" s="118" t="str">
        <f t="shared" si="6"/>
        <v/>
      </c>
      <c r="AE49" s="1" t="str">
        <f t="shared" si="18"/>
        <v/>
      </c>
    </row>
    <row r="50" spans="1:31" ht="25.15" customHeight="1" x14ac:dyDescent="0.15">
      <c r="A50" s="38"/>
      <c r="B50" s="153" t="str">
        <f>IF(COUNTIF($P$20:$P50,P50)=1,COUNT($B$20:B49)+1," ")</f>
        <v xml:space="preserve"> </v>
      </c>
      <c r="C50" s="14"/>
      <c r="D50" s="14"/>
      <c r="E50" s="14"/>
      <c r="F50" s="14"/>
      <c r="G50" s="14"/>
      <c r="H50" s="32" t="str">
        <f t="shared" si="20"/>
        <v/>
      </c>
      <c r="I50" s="86"/>
      <c r="J50" s="25" t="str">
        <f t="shared" si="7"/>
        <v/>
      </c>
      <c r="K50" s="24" t="str">
        <f t="shared" si="8"/>
        <v/>
      </c>
      <c r="L50" s="29" t="str">
        <f t="shared" si="9"/>
        <v/>
      </c>
      <c r="M50" s="90" t="str">
        <f t="shared" si="10"/>
        <v/>
      </c>
      <c r="N50" s="90">
        <f t="shared" si="11"/>
        <v>0</v>
      </c>
      <c r="O50" s="67" t="str">
        <f t="shared" si="19"/>
        <v/>
      </c>
      <c r="P50" s="18" t="str">
        <f t="shared" si="12"/>
        <v/>
      </c>
      <c r="Q50" s="18" t="str">
        <f t="shared" si="13"/>
        <v/>
      </c>
      <c r="R50" s="68" t="str">
        <f t="shared" si="14"/>
        <v/>
      </c>
      <c r="S50" s="146" t="str">
        <f>IF(O50="","",IF(OR(A50="ｺﾝﾊﾞｲﾝA",A50="ｺﾝﾊﾞｲﾝB",A50="80mH"),VLOOKUP(A50,種目!$A$2:$C$16,2,FALSE)&amp;"03",VLOOKUP(A50,種目!$A$2:$C$16,2,FALSE)&amp;"0"&amp;男子申込!G50))</f>
        <v/>
      </c>
      <c r="Y50" s="90" t="str">
        <f t="shared" si="15"/>
        <v/>
      </c>
      <c r="Z50" s="90">
        <f t="shared" si="16"/>
        <v>0</v>
      </c>
      <c r="AA50" s="72" t="str">
        <f t="shared" si="17"/>
        <v/>
      </c>
      <c r="AB50" s="72" t="str">
        <f t="shared" si="4"/>
        <v/>
      </c>
      <c r="AC50" s="72" t="str">
        <f t="shared" si="5"/>
        <v/>
      </c>
      <c r="AD50" s="118" t="str">
        <f t="shared" si="6"/>
        <v/>
      </c>
      <c r="AE50" s="1" t="str">
        <f t="shared" si="18"/>
        <v/>
      </c>
    </row>
    <row r="51" spans="1:31" ht="25.15" customHeight="1" x14ac:dyDescent="0.15">
      <c r="A51" s="38"/>
      <c r="B51" s="153" t="str">
        <f>IF(COUNTIF($P$20:$P51,P51)=1,COUNT($B$20:B50)+1," ")</f>
        <v xml:space="preserve"> </v>
      </c>
      <c r="C51" s="14"/>
      <c r="D51" s="14"/>
      <c r="E51" s="14"/>
      <c r="F51" s="14"/>
      <c r="G51" s="14"/>
      <c r="H51" s="32" t="str">
        <f t="shared" si="20"/>
        <v/>
      </c>
      <c r="I51" s="86"/>
      <c r="J51" s="25" t="str">
        <f t="shared" si="7"/>
        <v/>
      </c>
      <c r="K51" s="24" t="str">
        <f t="shared" si="8"/>
        <v/>
      </c>
      <c r="L51" s="29" t="str">
        <f t="shared" si="9"/>
        <v/>
      </c>
      <c r="M51" s="90" t="str">
        <f t="shared" si="10"/>
        <v/>
      </c>
      <c r="N51" s="90">
        <f t="shared" si="11"/>
        <v>0</v>
      </c>
      <c r="O51" s="67" t="str">
        <f t="shared" si="19"/>
        <v/>
      </c>
      <c r="P51" s="18" t="str">
        <f t="shared" si="12"/>
        <v/>
      </c>
      <c r="Q51" s="18" t="str">
        <f t="shared" si="13"/>
        <v/>
      </c>
      <c r="R51" s="68" t="str">
        <f t="shared" si="14"/>
        <v/>
      </c>
      <c r="S51" s="146" t="str">
        <f>IF(O51="","",IF(OR(A51="ｺﾝﾊﾞｲﾝA",A51="ｺﾝﾊﾞｲﾝB",A51="80mH"),VLOOKUP(A51,種目!$A$2:$C$16,2,FALSE)&amp;"03",VLOOKUP(A51,種目!$A$2:$C$16,2,FALSE)&amp;"0"&amp;男子申込!G51))</f>
        <v/>
      </c>
      <c r="Y51" s="90" t="str">
        <f t="shared" si="15"/>
        <v/>
      </c>
      <c r="Z51" s="90">
        <f t="shared" si="16"/>
        <v>0</v>
      </c>
      <c r="AA51" s="72" t="str">
        <f t="shared" si="17"/>
        <v/>
      </c>
      <c r="AB51" s="72" t="str">
        <f t="shared" si="4"/>
        <v/>
      </c>
      <c r="AC51" s="72" t="str">
        <f t="shared" si="5"/>
        <v/>
      </c>
      <c r="AD51" s="118" t="str">
        <f t="shared" si="6"/>
        <v/>
      </c>
      <c r="AE51" s="1" t="str">
        <f t="shared" si="18"/>
        <v/>
      </c>
    </row>
    <row r="52" spans="1:31" ht="25.15" customHeight="1" x14ac:dyDescent="0.15">
      <c r="A52" s="38"/>
      <c r="B52" s="153" t="str">
        <f>IF(COUNTIF($P$20:$P52,P52)=1,COUNT($B$20:B51)+1," ")</f>
        <v xml:space="preserve"> </v>
      </c>
      <c r="C52" s="14"/>
      <c r="D52" s="14"/>
      <c r="E52" s="14"/>
      <c r="F52" s="14"/>
      <c r="G52" s="14"/>
      <c r="H52" s="32" t="str">
        <f t="shared" si="20"/>
        <v/>
      </c>
      <c r="I52" s="86"/>
      <c r="J52" s="25" t="str">
        <f t="shared" si="7"/>
        <v/>
      </c>
      <c r="K52" s="24" t="str">
        <f t="shared" si="8"/>
        <v/>
      </c>
      <c r="L52" s="29" t="str">
        <f t="shared" si="9"/>
        <v/>
      </c>
      <c r="M52" s="90" t="str">
        <f t="shared" si="10"/>
        <v/>
      </c>
      <c r="N52" s="90">
        <f t="shared" si="11"/>
        <v>0</v>
      </c>
      <c r="O52" s="67" t="str">
        <f t="shared" si="19"/>
        <v/>
      </c>
      <c r="P52" s="18" t="str">
        <f t="shared" si="12"/>
        <v/>
      </c>
      <c r="Q52" s="18" t="str">
        <f t="shared" si="13"/>
        <v/>
      </c>
      <c r="R52" s="68" t="str">
        <f t="shared" si="14"/>
        <v/>
      </c>
      <c r="S52" s="146" t="str">
        <f>IF(O52="","",IF(OR(A52="ｺﾝﾊﾞｲﾝA",A52="ｺﾝﾊﾞｲﾝB",A52="80mH"),VLOOKUP(A52,種目!$A$2:$C$16,2,FALSE)&amp;"03",VLOOKUP(A52,種目!$A$2:$C$16,2,FALSE)&amp;"0"&amp;男子申込!G52))</f>
        <v/>
      </c>
      <c r="Y52" s="90" t="str">
        <f t="shared" si="15"/>
        <v/>
      </c>
      <c r="Z52" s="90">
        <f t="shared" si="16"/>
        <v>0</v>
      </c>
      <c r="AA52" s="72" t="str">
        <f t="shared" si="17"/>
        <v/>
      </c>
      <c r="AB52" s="72" t="str">
        <f t="shared" si="4"/>
        <v/>
      </c>
      <c r="AC52" s="72" t="str">
        <f t="shared" si="5"/>
        <v/>
      </c>
      <c r="AD52" s="118" t="str">
        <f t="shared" si="6"/>
        <v/>
      </c>
      <c r="AE52" s="1" t="str">
        <f t="shared" si="18"/>
        <v/>
      </c>
    </row>
    <row r="53" spans="1:31" ht="25.15" customHeight="1" x14ac:dyDescent="0.15">
      <c r="A53" s="38"/>
      <c r="B53" s="153" t="str">
        <f>IF(COUNTIF($P$20:$P53,P53)=1,COUNT($B$20:B52)+1," ")</f>
        <v xml:space="preserve"> </v>
      </c>
      <c r="C53" s="14"/>
      <c r="D53" s="14"/>
      <c r="E53" s="14"/>
      <c r="F53" s="14"/>
      <c r="G53" s="14"/>
      <c r="H53" s="32" t="str">
        <f t="shared" si="20"/>
        <v/>
      </c>
      <c r="I53" s="86"/>
      <c r="J53" s="25" t="str">
        <f t="shared" si="7"/>
        <v/>
      </c>
      <c r="K53" s="24" t="str">
        <f t="shared" si="8"/>
        <v/>
      </c>
      <c r="L53" s="29" t="str">
        <f t="shared" si="9"/>
        <v/>
      </c>
      <c r="M53" s="90" t="str">
        <f t="shared" si="10"/>
        <v/>
      </c>
      <c r="N53" s="90">
        <f t="shared" si="11"/>
        <v>0</v>
      </c>
      <c r="O53" s="67" t="str">
        <f t="shared" si="19"/>
        <v/>
      </c>
      <c r="P53" s="18" t="str">
        <f t="shared" si="12"/>
        <v/>
      </c>
      <c r="Q53" s="18" t="str">
        <f t="shared" si="13"/>
        <v/>
      </c>
      <c r="R53" s="68" t="str">
        <f t="shared" si="14"/>
        <v/>
      </c>
      <c r="S53" s="146" t="str">
        <f>IF(O53="","",IF(OR(A53="ｺﾝﾊﾞｲﾝA",A53="ｺﾝﾊﾞｲﾝB",A53="80mH"),VLOOKUP(A53,種目!$A$2:$C$16,2,FALSE)&amp;"03",VLOOKUP(A53,種目!$A$2:$C$16,2,FALSE)&amp;"0"&amp;男子申込!G53))</f>
        <v/>
      </c>
      <c r="Y53" s="90" t="str">
        <f t="shared" si="15"/>
        <v/>
      </c>
      <c r="Z53" s="90">
        <f t="shared" si="16"/>
        <v>0</v>
      </c>
      <c r="AA53" s="72" t="str">
        <f t="shared" si="17"/>
        <v/>
      </c>
      <c r="AB53" s="72" t="str">
        <f t="shared" si="4"/>
        <v/>
      </c>
      <c r="AC53" s="72" t="str">
        <f t="shared" si="5"/>
        <v/>
      </c>
      <c r="AD53" s="118" t="str">
        <f t="shared" si="6"/>
        <v/>
      </c>
      <c r="AE53" s="1" t="str">
        <f t="shared" si="18"/>
        <v/>
      </c>
    </row>
    <row r="54" spans="1:31" ht="25.15" customHeight="1" x14ac:dyDescent="0.15">
      <c r="A54" s="38"/>
      <c r="B54" s="153" t="str">
        <f>IF(COUNTIF($P$20:$P54,P54)=1,COUNT($B$20:B53)+1," ")</f>
        <v xml:space="preserve"> </v>
      </c>
      <c r="C54" s="14"/>
      <c r="D54" s="14"/>
      <c r="E54" s="14"/>
      <c r="F54" s="14"/>
      <c r="G54" s="14"/>
      <c r="H54" s="32" t="str">
        <f t="shared" si="20"/>
        <v/>
      </c>
      <c r="I54" s="86"/>
      <c r="J54" s="25" t="str">
        <f t="shared" si="7"/>
        <v/>
      </c>
      <c r="K54" s="24" t="str">
        <f t="shared" si="8"/>
        <v/>
      </c>
      <c r="L54" s="29" t="str">
        <f t="shared" si="9"/>
        <v/>
      </c>
      <c r="M54" s="90" t="str">
        <f t="shared" si="10"/>
        <v/>
      </c>
      <c r="N54" s="90">
        <f t="shared" si="11"/>
        <v>0</v>
      </c>
      <c r="O54" s="67" t="str">
        <f t="shared" si="19"/>
        <v/>
      </c>
      <c r="P54" s="18" t="str">
        <f t="shared" si="12"/>
        <v/>
      </c>
      <c r="Q54" s="18" t="str">
        <f t="shared" si="13"/>
        <v/>
      </c>
      <c r="R54" s="68" t="str">
        <f t="shared" si="14"/>
        <v/>
      </c>
      <c r="S54" s="146" t="str">
        <f>IF(O54="","",IF(OR(A54="ｺﾝﾊﾞｲﾝA",A54="ｺﾝﾊﾞｲﾝB",A54="80mH"),VLOOKUP(A54,種目!$A$2:$C$16,2,FALSE)&amp;"03",VLOOKUP(A54,種目!$A$2:$C$16,2,FALSE)&amp;"0"&amp;男子申込!G54))</f>
        <v/>
      </c>
      <c r="Y54" s="90" t="str">
        <f t="shared" si="15"/>
        <v/>
      </c>
      <c r="Z54" s="90">
        <f t="shared" si="16"/>
        <v>0</v>
      </c>
      <c r="AA54" s="72" t="str">
        <f t="shared" si="17"/>
        <v/>
      </c>
      <c r="AB54" s="72" t="str">
        <f t="shared" si="4"/>
        <v/>
      </c>
      <c r="AC54" s="72" t="str">
        <f t="shared" si="5"/>
        <v/>
      </c>
      <c r="AD54" s="118" t="str">
        <f t="shared" si="6"/>
        <v/>
      </c>
      <c r="AE54" s="1" t="str">
        <f t="shared" si="18"/>
        <v/>
      </c>
    </row>
    <row r="55" spans="1:31" ht="25.15" customHeight="1" x14ac:dyDescent="0.15">
      <c r="A55" s="38"/>
      <c r="B55" s="153" t="str">
        <f>IF(COUNTIF($P$20:$P55,P55)=1,COUNT($B$20:B54)+1," ")</f>
        <v xml:space="preserve"> </v>
      </c>
      <c r="C55" s="14"/>
      <c r="D55" s="14"/>
      <c r="E55" s="14"/>
      <c r="F55" s="14"/>
      <c r="G55" s="14"/>
      <c r="H55" s="32" t="str">
        <f t="shared" si="20"/>
        <v/>
      </c>
      <c r="I55" s="86"/>
      <c r="J55" s="25" t="str">
        <f t="shared" si="7"/>
        <v/>
      </c>
      <c r="K55" s="24" t="str">
        <f t="shared" si="8"/>
        <v/>
      </c>
      <c r="L55" s="29" t="str">
        <f t="shared" si="9"/>
        <v/>
      </c>
      <c r="M55" s="90" t="str">
        <f t="shared" si="10"/>
        <v/>
      </c>
      <c r="N55" s="90">
        <f t="shared" si="11"/>
        <v>0</v>
      </c>
      <c r="O55" s="67" t="str">
        <f t="shared" si="19"/>
        <v/>
      </c>
      <c r="P55" s="18" t="str">
        <f t="shared" si="12"/>
        <v/>
      </c>
      <c r="Q55" s="18" t="str">
        <f t="shared" si="13"/>
        <v/>
      </c>
      <c r="R55" s="68" t="str">
        <f t="shared" si="14"/>
        <v/>
      </c>
      <c r="S55" s="146" t="str">
        <f>IF(O55="","",IF(OR(A55="ｺﾝﾊﾞｲﾝA",A55="ｺﾝﾊﾞｲﾝB",A55="80mH"),VLOOKUP(A55,種目!$A$2:$C$16,2,FALSE)&amp;"03",VLOOKUP(A55,種目!$A$2:$C$16,2,FALSE)&amp;"0"&amp;男子申込!G55))</f>
        <v/>
      </c>
      <c r="Y55" s="90" t="str">
        <f t="shared" si="15"/>
        <v/>
      </c>
      <c r="Z55" s="90">
        <f t="shared" si="16"/>
        <v>0</v>
      </c>
      <c r="AA55" s="72" t="str">
        <f t="shared" si="17"/>
        <v/>
      </c>
      <c r="AB55" s="72" t="str">
        <f t="shared" si="4"/>
        <v/>
      </c>
      <c r="AC55" s="72" t="str">
        <f t="shared" si="5"/>
        <v/>
      </c>
      <c r="AD55" s="118" t="str">
        <f t="shared" si="6"/>
        <v/>
      </c>
      <c r="AE55" s="1" t="str">
        <f t="shared" si="18"/>
        <v/>
      </c>
    </row>
    <row r="56" spans="1:31" ht="25.15" customHeight="1" x14ac:dyDescent="0.15">
      <c r="A56" s="38"/>
      <c r="B56" s="153" t="str">
        <f>IF(COUNTIF($P$20:$P56,P56)=1,COUNT($B$20:B55)+1," ")</f>
        <v xml:space="preserve"> </v>
      </c>
      <c r="C56" s="14"/>
      <c r="D56" s="14"/>
      <c r="E56" s="14"/>
      <c r="F56" s="14"/>
      <c r="G56" s="14"/>
      <c r="H56" s="32" t="str">
        <f t="shared" si="20"/>
        <v/>
      </c>
      <c r="I56" s="86"/>
      <c r="J56" s="25" t="str">
        <f t="shared" si="7"/>
        <v/>
      </c>
      <c r="K56" s="24" t="str">
        <f t="shared" si="8"/>
        <v/>
      </c>
      <c r="L56" s="29" t="str">
        <f t="shared" si="9"/>
        <v/>
      </c>
      <c r="M56" s="90" t="str">
        <f t="shared" si="10"/>
        <v/>
      </c>
      <c r="N56" s="90">
        <f t="shared" si="11"/>
        <v>0</v>
      </c>
      <c r="O56" s="67" t="str">
        <f t="shared" si="19"/>
        <v/>
      </c>
      <c r="P56" s="18" t="str">
        <f t="shared" si="12"/>
        <v/>
      </c>
      <c r="Q56" s="18" t="str">
        <f t="shared" si="13"/>
        <v/>
      </c>
      <c r="R56" s="68" t="str">
        <f t="shared" si="14"/>
        <v/>
      </c>
      <c r="S56" s="146" t="str">
        <f>IF(O56="","",IF(OR(A56="ｺﾝﾊﾞｲﾝA",A56="ｺﾝﾊﾞｲﾝB",A56="80mH"),VLOOKUP(A56,種目!$A$2:$C$16,2,FALSE)&amp;"03",VLOOKUP(A56,種目!$A$2:$C$16,2,FALSE)&amp;"0"&amp;男子申込!G56))</f>
        <v/>
      </c>
      <c r="Y56" s="90" t="str">
        <f t="shared" si="15"/>
        <v/>
      </c>
      <c r="Z56" s="90">
        <f t="shared" si="16"/>
        <v>0</v>
      </c>
      <c r="AA56" s="72" t="str">
        <f t="shared" si="17"/>
        <v/>
      </c>
      <c r="AB56" s="72" t="str">
        <f t="shared" si="4"/>
        <v/>
      </c>
      <c r="AC56" s="72" t="str">
        <f t="shared" si="5"/>
        <v/>
      </c>
      <c r="AD56" s="118" t="str">
        <f t="shared" si="6"/>
        <v/>
      </c>
      <c r="AE56" s="1" t="str">
        <f t="shared" si="18"/>
        <v/>
      </c>
    </row>
    <row r="57" spans="1:31" ht="25.15" customHeight="1" x14ac:dyDescent="0.15">
      <c r="A57" s="38"/>
      <c r="B57" s="153" t="str">
        <f>IF(COUNTIF($P$20:$P57,P57)=1,COUNT($B$20:B56)+1," ")</f>
        <v xml:space="preserve"> </v>
      </c>
      <c r="C57" s="14"/>
      <c r="D57" s="14"/>
      <c r="E57" s="14"/>
      <c r="F57" s="14"/>
      <c r="G57" s="14"/>
      <c r="H57" s="32" t="str">
        <f t="shared" ref="H57:H68" si="21">IF(C57="","",$G$8)</f>
        <v/>
      </c>
      <c r="I57" s="86"/>
      <c r="J57" s="25" t="str">
        <f t="shared" si="7"/>
        <v/>
      </c>
      <c r="K57" s="24" t="str">
        <f t="shared" si="8"/>
        <v/>
      </c>
      <c r="L57" s="29" t="str">
        <f t="shared" si="9"/>
        <v/>
      </c>
      <c r="M57" s="90" t="str">
        <f t="shared" si="10"/>
        <v/>
      </c>
      <c r="N57" s="90">
        <f t="shared" si="11"/>
        <v>0</v>
      </c>
      <c r="O57" s="67" t="str">
        <f t="shared" si="19"/>
        <v/>
      </c>
      <c r="P57" s="18" t="str">
        <f t="shared" si="12"/>
        <v/>
      </c>
      <c r="Q57" s="18" t="str">
        <f t="shared" si="13"/>
        <v/>
      </c>
      <c r="R57" s="68" t="str">
        <f t="shared" si="14"/>
        <v/>
      </c>
      <c r="S57" s="146" t="str">
        <f>IF(O57="","",IF(OR(A57="ｺﾝﾊﾞｲﾝA",A57="ｺﾝﾊﾞｲﾝB",A57="80mH"),VLOOKUP(A57,種目!$A$2:$C$16,2,FALSE)&amp;"03",VLOOKUP(A57,種目!$A$2:$C$16,2,FALSE)&amp;"0"&amp;男子申込!G57))</f>
        <v/>
      </c>
      <c r="Y57" s="90" t="str">
        <f t="shared" si="15"/>
        <v/>
      </c>
      <c r="Z57" s="90">
        <f t="shared" si="16"/>
        <v>0</v>
      </c>
      <c r="AA57" s="72" t="str">
        <f t="shared" si="17"/>
        <v/>
      </c>
      <c r="AB57" s="72" t="str">
        <f t="shared" si="4"/>
        <v/>
      </c>
      <c r="AC57" s="72" t="str">
        <f t="shared" si="5"/>
        <v/>
      </c>
      <c r="AD57" s="118" t="str">
        <f t="shared" si="6"/>
        <v/>
      </c>
      <c r="AE57" s="1" t="str">
        <f t="shared" si="18"/>
        <v/>
      </c>
    </row>
    <row r="58" spans="1:31" ht="25.15" customHeight="1" x14ac:dyDescent="0.15">
      <c r="A58" s="38"/>
      <c r="B58" s="153" t="str">
        <f>IF(COUNTIF($P$20:$P58,P58)=1,COUNT($B$20:B57)+1," ")</f>
        <v xml:space="preserve"> </v>
      </c>
      <c r="C58" s="14"/>
      <c r="D58" s="14"/>
      <c r="E58" s="14"/>
      <c r="F58" s="14"/>
      <c r="G58" s="14"/>
      <c r="H58" s="32" t="str">
        <f t="shared" si="21"/>
        <v/>
      </c>
      <c r="I58" s="86"/>
      <c r="J58" s="25" t="str">
        <f t="shared" si="7"/>
        <v/>
      </c>
      <c r="K58" s="24" t="str">
        <f t="shared" si="8"/>
        <v/>
      </c>
      <c r="L58" s="29" t="str">
        <f t="shared" si="9"/>
        <v/>
      </c>
      <c r="M58" s="90" t="str">
        <f t="shared" si="10"/>
        <v/>
      </c>
      <c r="N58" s="90">
        <f t="shared" si="11"/>
        <v>0</v>
      </c>
      <c r="O58" s="67" t="str">
        <f t="shared" si="19"/>
        <v/>
      </c>
      <c r="P58" s="18" t="str">
        <f t="shared" si="12"/>
        <v/>
      </c>
      <c r="Q58" s="18" t="str">
        <f t="shared" si="13"/>
        <v/>
      </c>
      <c r="R58" s="68" t="str">
        <f t="shared" si="14"/>
        <v/>
      </c>
      <c r="S58" s="146" t="str">
        <f>IF(O58="","",IF(OR(A58="ｺﾝﾊﾞｲﾝA",A58="ｺﾝﾊﾞｲﾝB",A58="80mH"),VLOOKUP(A58,種目!$A$2:$C$16,2,FALSE)&amp;"03",VLOOKUP(A58,種目!$A$2:$C$16,2,FALSE)&amp;"0"&amp;男子申込!G58))</f>
        <v/>
      </c>
      <c r="Y58" s="90" t="str">
        <f t="shared" si="15"/>
        <v/>
      </c>
      <c r="Z58" s="90">
        <f t="shared" si="16"/>
        <v>0</v>
      </c>
      <c r="AA58" s="72" t="str">
        <f t="shared" si="17"/>
        <v/>
      </c>
      <c r="AB58" s="72" t="str">
        <f t="shared" si="4"/>
        <v/>
      </c>
      <c r="AC58" s="72" t="str">
        <f t="shared" si="5"/>
        <v/>
      </c>
      <c r="AD58" s="118" t="str">
        <f t="shared" si="6"/>
        <v/>
      </c>
      <c r="AE58" s="1" t="str">
        <f t="shared" si="18"/>
        <v/>
      </c>
    </row>
    <row r="59" spans="1:31" ht="25.15" customHeight="1" x14ac:dyDescent="0.15">
      <c r="A59" s="38"/>
      <c r="B59" s="153" t="str">
        <f>IF(COUNTIF($P$20:$P59,P59)=1,COUNT($B$20:B58)+1," ")</f>
        <v xml:space="preserve"> </v>
      </c>
      <c r="C59" s="14"/>
      <c r="D59" s="14"/>
      <c r="E59" s="14"/>
      <c r="F59" s="14"/>
      <c r="G59" s="14"/>
      <c r="H59" s="32" t="str">
        <f t="shared" si="21"/>
        <v/>
      </c>
      <c r="I59" s="86"/>
      <c r="J59" s="25" t="str">
        <f t="shared" si="7"/>
        <v/>
      </c>
      <c r="K59" s="24" t="str">
        <f t="shared" si="8"/>
        <v/>
      </c>
      <c r="L59" s="29" t="str">
        <f t="shared" si="9"/>
        <v/>
      </c>
      <c r="M59" s="90" t="str">
        <f t="shared" si="10"/>
        <v/>
      </c>
      <c r="N59" s="90">
        <f t="shared" si="11"/>
        <v>0</v>
      </c>
      <c r="O59" s="67" t="str">
        <f t="shared" si="19"/>
        <v/>
      </c>
      <c r="P59" s="18" t="str">
        <f t="shared" si="12"/>
        <v/>
      </c>
      <c r="Q59" s="18" t="str">
        <f t="shared" si="13"/>
        <v/>
      </c>
      <c r="R59" s="68" t="str">
        <f t="shared" si="14"/>
        <v/>
      </c>
      <c r="S59" s="146" t="str">
        <f>IF(O59="","",IF(OR(A59="ｺﾝﾊﾞｲﾝA",A59="ｺﾝﾊﾞｲﾝB",A59="80mH"),VLOOKUP(A59,種目!$A$2:$C$16,2,FALSE)&amp;"03",VLOOKUP(A59,種目!$A$2:$C$16,2,FALSE)&amp;"0"&amp;男子申込!G59))</f>
        <v/>
      </c>
      <c r="Y59" s="90" t="str">
        <f t="shared" si="15"/>
        <v/>
      </c>
      <c r="Z59" s="90">
        <f t="shared" si="16"/>
        <v>0</v>
      </c>
      <c r="AA59" s="72" t="str">
        <f t="shared" si="17"/>
        <v/>
      </c>
      <c r="AB59" s="72" t="str">
        <f t="shared" si="4"/>
        <v/>
      </c>
      <c r="AC59" s="72" t="str">
        <f t="shared" si="5"/>
        <v/>
      </c>
      <c r="AD59" s="118" t="str">
        <f t="shared" si="6"/>
        <v/>
      </c>
      <c r="AE59" s="1" t="str">
        <f t="shared" si="18"/>
        <v/>
      </c>
    </row>
    <row r="60" spans="1:31" ht="25.15" customHeight="1" x14ac:dyDescent="0.15">
      <c r="A60" s="38"/>
      <c r="B60" s="153" t="str">
        <f>IF(COUNTIF($P$20:$P60,P60)=1,COUNT($B$20:B59)+1," ")</f>
        <v xml:space="preserve"> </v>
      </c>
      <c r="C60" s="14"/>
      <c r="D60" s="14"/>
      <c r="E60" s="14"/>
      <c r="F60" s="14"/>
      <c r="G60" s="14"/>
      <c r="H60" s="32" t="str">
        <f t="shared" si="21"/>
        <v/>
      </c>
      <c r="I60" s="86"/>
      <c r="J60" s="25" t="str">
        <f t="shared" si="7"/>
        <v/>
      </c>
      <c r="K60" s="24" t="str">
        <f t="shared" si="8"/>
        <v/>
      </c>
      <c r="L60" s="29" t="str">
        <f t="shared" si="9"/>
        <v/>
      </c>
      <c r="M60" s="90" t="str">
        <f t="shared" si="10"/>
        <v/>
      </c>
      <c r="N60" s="90">
        <f t="shared" si="11"/>
        <v>0</v>
      </c>
      <c r="O60" s="67" t="str">
        <f t="shared" si="19"/>
        <v/>
      </c>
      <c r="P60" s="18" t="str">
        <f t="shared" si="12"/>
        <v/>
      </c>
      <c r="Q60" s="18" t="str">
        <f t="shared" si="13"/>
        <v/>
      </c>
      <c r="R60" s="68" t="str">
        <f t="shared" si="14"/>
        <v/>
      </c>
      <c r="S60" s="146" t="str">
        <f>IF(O60="","",IF(OR(A60="ｺﾝﾊﾞｲﾝA",A60="ｺﾝﾊﾞｲﾝB",A60="80mH"),VLOOKUP(A60,種目!$A$2:$C$16,2,FALSE)&amp;"03",VLOOKUP(A60,種目!$A$2:$C$16,2,FALSE)&amp;"0"&amp;男子申込!G60))</f>
        <v/>
      </c>
      <c r="Y60" s="90" t="str">
        <f t="shared" si="15"/>
        <v/>
      </c>
      <c r="Z60" s="90">
        <f t="shared" si="16"/>
        <v>0</v>
      </c>
      <c r="AA60" s="72" t="str">
        <f t="shared" si="17"/>
        <v/>
      </c>
      <c r="AB60" s="72" t="str">
        <f t="shared" si="4"/>
        <v/>
      </c>
      <c r="AC60" s="72" t="str">
        <f t="shared" si="5"/>
        <v/>
      </c>
      <c r="AD60" s="118" t="str">
        <f t="shared" si="6"/>
        <v/>
      </c>
      <c r="AE60" s="1" t="str">
        <f t="shared" si="18"/>
        <v/>
      </c>
    </row>
    <row r="61" spans="1:31" ht="25.15" customHeight="1" x14ac:dyDescent="0.15">
      <c r="A61" s="38"/>
      <c r="B61" s="153" t="str">
        <f>IF(COUNTIF($P$20:$P61,P61)=1,COUNT($B$20:B60)+1," ")</f>
        <v xml:space="preserve"> </v>
      </c>
      <c r="C61" s="14"/>
      <c r="D61" s="14"/>
      <c r="E61" s="14"/>
      <c r="F61" s="14"/>
      <c r="G61" s="14"/>
      <c r="H61" s="32" t="str">
        <f t="shared" si="21"/>
        <v/>
      </c>
      <c r="I61" s="86"/>
      <c r="J61" s="25" t="str">
        <f t="shared" si="7"/>
        <v/>
      </c>
      <c r="K61" s="24" t="str">
        <f t="shared" si="8"/>
        <v/>
      </c>
      <c r="L61" s="29" t="str">
        <f t="shared" si="9"/>
        <v/>
      </c>
      <c r="M61" s="90" t="str">
        <f t="shared" si="10"/>
        <v/>
      </c>
      <c r="N61" s="90">
        <f t="shared" si="11"/>
        <v>0</v>
      </c>
      <c r="O61" s="67" t="str">
        <f t="shared" si="19"/>
        <v/>
      </c>
      <c r="P61" s="18" t="str">
        <f t="shared" si="12"/>
        <v/>
      </c>
      <c r="Q61" s="18" t="str">
        <f t="shared" si="13"/>
        <v/>
      </c>
      <c r="R61" s="68" t="str">
        <f t="shared" si="14"/>
        <v/>
      </c>
      <c r="S61" s="146" t="str">
        <f>IF(O61="","",IF(OR(A61="ｺﾝﾊﾞｲﾝA",A61="ｺﾝﾊﾞｲﾝB",A61="80mH"),VLOOKUP(A61,種目!$A$2:$C$16,2,FALSE)&amp;"03",VLOOKUP(A61,種目!$A$2:$C$16,2,FALSE)&amp;"0"&amp;男子申込!G61))</f>
        <v/>
      </c>
      <c r="Y61" s="90" t="str">
        <f t="shared" si="15"/>
        <v/>
      </c>
      <c r="Z61" s="90">
        <f t="shared" si="16"/>
        <v>0</v>
      </c>
      <c r="AA61" s="72" t="str">
        <f t="shared" si="17"/>
        <v/>
      </c>
      <c r="AB61" s="72" t="str">
        <f t="shared" si="4"/>
        <v/>
      </c>
      <c r="AC61" s="72" t="str">
        <f t="shared" si="5"/>
        <v/>
      </c>
      <c r="AD61" s="118" t="str">
        <f t="shared" si="6"/>
        <v/>
      </c>
      <c r="AE61" s="1" t="str">
        <f t="shared" si="18"/>
        <v/>
      </c>
    </row>
    <row r="62" spans="1:31" ht="25.15" customHeight="1" x14ac:dyDescent="0.15">
      <c r="A62" s="38"/>
      <c r="B62" s="153" t="str">
        <f>IF(COUNTIF($P$20:$P62,P62)=1,COUNT($B$20:B61)+1," ")</f>
        <v xml:space="preserve"> </v>
      </c>
      <c r="C62" s="14"/>
      <c r="D62" s="14"/>
      <c r="E62" s="14"/>
      <c r="F62" s="14"/>
      <c r="G62" s="14"/>
      <c r="H62" s="32" t="str">
        <f t="shared" si="21"/>
        <v/>
      </c>
      <c r="I62" s="86"/>
      <c r="J62" s="25" t="str">
        <f t="shared" si="7"/>
        <v/>
      </c>
      <c r="K62" s="24" t="str">
        <f t="shared" si="8"/>
        <v/>
      </c>
      <c r="L62" s="29" t="str">
        <f t="shared" si="9"/>
        <v/>
      </c>
      <c r="M62" s="90" t="str">
        <f t="shared" si="10"/>
        <v/>
      </c>
      <c r="N62" s="90">
        <f t="shared" si="11"/>
        <v>0</v>
      </c>
      <c r="O62" s="67" t="str">
        <f t="shared" si="19"/>
        <v/>
      </c>
      <c r="P62" s="18" t="str">
        <f t="shared" si="12"/>
        <v/>
      </c>
      <c r="Q62" s="18" t="str">
        <f t="shared" si="13"/>
        <v/>
      </c>
      <c r="R62" s="68" t="str">
        <f t="shared" si="14"/>
        <v/>
      </c>
      <c r="S62" s="146" t="str">
        <f>IF(O62="","",IF(OR(A62="ｺﾝﾊﾞｲﾝA",A62="ｺﾝﾊﾞｲﾝB",A62="80mH"),VLOOKUP(A62,種目!$A$2:$C$16,2,FALSE)&amp;"03",VLOOKUP(A62,種目!$A$2:$C$16,2,FALSE)&amp;"0"&amp;男子申込!G62))</f>
        <v/>
      </c>
      <c r="Y62" s="90" t="str">
        <f t="shared" si="15"/>
        <v/>
      </c>
      <c r="Z62" s="90">
        <f t="shared" si="16"/>
        <v>0</v>
      </c>
      <c r="AA62" s="72" t="str">
        <f t="shared" si="17"/>
        <v/>
      </c>
      <c r="AB62" s="72" t="str">
        <f t="shared" si="4"/>
        <v/>
      </c>
      <c r="AC62" s="72" t="str">
        <f t="shared" si="5"/>
        <v/>
      </c>
      <c r="AD62" s="118" t="str">
        <f t="shared" si="6"/>
        <v/>
      </c>
      <c r="AE62" s="1" t="str">
        <f t="shared" si="18"/>
        <v/>
      </c>
    </row>
    <row r="63" spans="1:31" ht="25.15" customHeight="1" x14ac:dyDescent="0.15">
      <c r="A63" s="38"/>
      <c r="B63" s="153" t="str">
        <f>IF(COUNTIF($P$20:$P63,P63)=1,COUNT($B$20:B62)+1," ")</f>
        <v xml:space="preserve"> </v>
      </c>
      <c r="C63" s="14"/>
      <c r="D63" s="14"/>
      <c r="E63" s="14"/>
      <c r="F63" s="14"/>
      <c r="G63" s="14"/>
      <c r="H63" s="32" t="str">
        <f t="shared" si="21"/>
        <v/>
      </c>
      <c r="I63" s="86"/>
      <c r="J63" s="25" t="str">
        <f t="shared" si="7"/>
        <v/>
      </c>
      <c r="K63" s="24" t="str">
        <f t="shared" si="8"/>
        <v/>
      </c>
      <c r="L63" s="29" t="str">
        <f t="shared" si="9"/>
        <v/>
      </c>
      <c r="M63" s="90" t="str">
        <f t="shared" si="10"/>
        <v/>
      </c>
      <c r="N63" s="90">
        <f t="shared" si="11"/>
        <v>0</v>
      </c>
      <c r="O63" s="67" t="str">
        <f t="shared" si="19"/>
        <v/>
      </c>
      <c r="P63" s="18" t="str">
        <f t="shared" si="12"/>
        <v/>
      </c>
      <c r="Q63" s="18" t="str">
        <f t="shared" si="13"/>
        <v/>
      </c>
      <c r="R63" s="68" t="str">
        <f t="shared" si="14"/>
        <v/>
      </c>
      <c r="S63" s="146" t="str">
        <f>IF(O63="","",IF(OR(A63="ｺﾝﾊﾞｲﾝA",A63="ｺﾝﾊﾞｲﾝB",A63="80mH"),VLOOKUP(A63,種目!$A$2:$C$16,2,FALSE)&amp;"03",VLOOKUP(A63,種目!$A$2:$C$16,2,FALSE)&amp;"0"&amp;男子申込!G63))</f>
        <v/>
      </c>
      <c r="Y63" s="90" t="str">
        <f t="shared" si="15"/>
        <v/>
      </c>
      <c r="Z63" s="90">
        <f t="shared" si="16"/>
        <v>0</v>
      </c>
      <c r="AA63" s="72" t="str">
        <f t="shared" si="17"/>
        <v/>
      </c>
      <c r="AB63" s="72" t="str">
        <f t="shared" si="4"/>
        <v/>
      </c>
      <c r="AC63" s="72" t="str">
        <f t="shared" si="5"/>
        <v/>
      </c>
      <c r="AD63" s="118" t="str">
        <f t="shared" si="6"/>
        <v/>
      </c>
      <c r="AE63" s="1" t="str">
        <f t="shared" si="18"/>
        <v/>
      </c>
    </row>
    <row r="64" spans="1:31" ht="25.15" customHeight="1" x14ac:dyDescent="0.15">
      <c r="A64" s="38"/>
      <c r="B64" s="153" t="str">
        <f>IF(COUNTIF($P$20:$P64,P64)=1,COUNT($B$20:B63)+1," ")</f>
        <v xml:space="preserve"> </v>
      </c>
      <c r="C64" s="14"/>
      <c r="D64" s="14"/>
      <c r="E64" s="14"/>
      <c r="F64" s="14"/>
      <c r="G64" s="14"/>
      <c r="H64" s="32" t="str">
        <f t="shared" si="21"/>
        <v/>
      </c>
      <c r="I64" s="86"/>
      <c r="J64" s="25" t="str">
        <f t="shared" si="7"/>
        <v/>
      </c>
      <c r="K64" s="24" t="str">
        <f t="shared" si="8"/>
        <v/>
      </c>
      <c r="L64" s="29" t="str">
        <f t="shared" si="9"/>
        <v/>
      </c>
      <c r="M64" s="90" t="str">
        <f t="shared" si="10"/>
        <v/>
      </c>
      <c r="N64" s="90">
        <f t="shared" si="11"/>
        <v>0</v>
      </c>
      <c r="O64" s="67" t="str">
        <f t="shared" si="19"/>
        <v/>
      </c>
      <c r="P64" s="18" t="str">
        <f t="shared" si="12"/>
        <v/>
      </c>
      <c r="Q64" s="18" t="str">
        <f t="shared" si="13"/>
        <v/>
      </c>
      <c r="R64" s="68" t="str">
        <f t="shared" si="14"/>
        <v/>
      </c>
      <c r="S64" s="146" t="str">
        <f>IF(O64="","",IF(OR(A64="ｺﾝﾊﾞｲﾝA",A64="ｺﾝﾊﾞｲﾝB",A64="80mH"),VLOOKUP(A64,種目!$A$2:$C$16,2,FALSE)&amp;"03",VLOOKUP(A64,種目!$A$2:$C$16,2,FALSE)&amp;"0"&amp;男子申込!G64))</f>
        <v/>
      </c>
      <c r="Y64" s="90" t="str">
        <f t="shared" si="15"/>
        <v/>
      </c>
      <c r="Z64" s="90">
        <f t="shared" si="16"/>
        <v>0</v>
      </c>
      <c r="AA64" s="72" t="str">
        <f t="shared" si="17"/>
        <v/>
      </c>
      <c r="AB64" s="72" t="str">
        <f t="shared" si="4"/>
        <v/>
      </c>
      <c r="AC64" s="72" t="str">
        <f t="shared" si="5"/>
        <v/>
      </c>
      <c r="AD64" s="118" t="str">
        <f t="shared" si="6"/>
        <v/>
      </c>
      <c r="AE64" s="1" t="str">
        <f t="shared" si="18"/>
        <v/>
      </c>
    </row>
    <row r="65" spans="1:31" ht="25.15" customHeight="1" x14ac:dyDescent="0.15">
      <c r="A65" s="38"/>
      <c r="B65" s="153" t="str">
        <f>IF(COUNTIF($P$20:$P65,P65)=1,COUNT($B$20:B64)+1," ")</f>
        <v xml:space="preserve"> </v>
      </c>
      <c r="C65" s="14"/>
      <c r="D65" s="14"/>
      <c r="E65" s="14"/>
      <c r="F65" s="14"/>
      <c r="G65" s="14"/>
      <c r="H65" s="32" t="str">
        <f t="shared" si="21"/>
        <v/>
      </c>
      <c r="I65" s="86"/>
      <c r="J65" s="25" t="str">
        <f t="shared" si="7"/>
        <v/>
      </c>
      <c r="K65" s="24" t="str">
        <f t="shared" si="8"/>
        <v/>
      </c>
      <c r="L65" s="29" t="str">
        <f t="shared" si="9"/>
        <v/>
      </c>
      <c r="M65" s="90" t="str">
        <f t="shared" si="10"/>
        <v/>
      </c>
      <c r="N65" s="90">
        <f t="shared" si="11"/>
        <v>0</v>
      </c>
      <c r="O65" s="67" t="str">
        <f t="shared" si="19"/>
        <v/>
      </c>
      <c r="P65" s="18" t="str">
        <f t="shared" si="12"/>
        <v/>
      </c>
      <c r="Q65" s="18" t="str">
        <f t="shared" si="13"/>
        <v/>
      </c>
      <c r="R65" s="68" t="str">
        <f t="shared" si="14"/>
        <v/>
      </c>
      <c r="S65" s="146" t="str">
        <f>IF(O65="","",IF(OR(A65="ｺﾝﾊﾞｲﾝA",A65="ｺﾝﾊﾞｲﾝB",A65="80mH"),VLOOKUP(A65,種目!$A$2:$C$16,2,FALSE)&amp;"03",VLOOKUP(A65,種目!$A$2:$C$16,2,FALSE)&amp;"0"&amp;男子申込!G65))</f>
        <v/>
      </c>
      <c r="Y65" s="90" t="str">
        <f t="shared" si="15"/>
        <v/>
      </c>
      <c r="Z65" s="90">
        <f t="shared" si="16"/>
        <v>0</v>
      </c>
      <c r="AA65" s="72" t="str">
        <f t="shared" si="17"/>
        <v/>
      </c>
      <c r="AB65" s="72" t="str">
        <f t="shared" si="4"/>
        <v/>
      </c>
      <c r="AC65" s="72" t="str">
        <f t="shared" si="5"/>
        <v/>
      </c>
      <c r="AD65" s="118" t="str">
        <f t="shared" si="6"/>
        <v/>
      </c>
      <c r="AE65" s="1" t="str">
        <f t="shared" si="18"/>
        <v/>
      </c>
    </row>
    <row r="66" spans="1:31" ht="25.15" customHeight="1" x14ac:dyDescent="0.15">
      <c r="A66" s="38"/>
      <c r="B66" s="153" t="str">
        <f>IF(COUNTIF($P$20:$P66,P66)=1,COUNT($B$20:B65)+1," ")</f>
        <v xml:space="preserve"> </v>
      </c>
      <c r="C66" s="14"/>
      <c r="D66" s="14"/>
      <c r="E66" s="14"/>
      <c r="F66" s="14"/>
      <c r="G66" s="14"/>
      <c r="H66" s="32" t="str">
        <f t="shared" si="21"/>
        <v/>
      </c>
      <c r="I66" s="86"/>
      <c r="J66" s="25" t="str">
        <f t="shared" si="7"/>
        <v/>
      </c>
      <c r="K66" s="24" t="str">
        <f t="shared" si="8"/>
        <v/>
      </c>
      <c r="L66" s="29" t="str">
        <f t="shared" si="9"/>
        <v/>
      </c>
      <c r="M66" s="90" t="str">
        <f t="shared" si="10"/>
        <v/>
      </c>
      <c r="N66" s="90">
        <f t="shared" si="11"/>
        <v>0</v>
      </c>
      <c r="O66" s="67" t="str">
        <f t="shared" si="19"/>
        <v/>
      </c>
      <c r="P66" s="18" t="str">
        <f t="shared" si="12"/>
        <v/>
      </c>
      <c r="Q66" s="18" t="str">
        <f t="shared" si="13"/>
        <v/>
      </c>
      <c r="R66" s="68" t="str">
        <f t="shared" si="14"/>
        <v/>
      </c>
      <c r="S66" s="146" t="str">
        <f>IF(O66="","",IF(OR(A66="ｺﾝﾊﾞｲﾝA",A66="ｺﾝﾊﾞｲﾝB",A66="80mH"),VLOOKUP(A66,種目!$A$2:$C$16,2,FALSE)&amp;"03",VLOOKUP(A66,種目!$A$2:$C$16,2,FALSE)&amp;"0"&amp;男子申込!G66))</f>
        <v/>
      </c>
      <c r="Y66" s="90" t="str">
        <f t="shared" si="15"/>
        <v/>
      </c>
      <c r="Z66" s="90">
        <f t="shared" si="16"/>
        <v>0</v>
      </c>
      <c r="AA66" s="72" t="str">
        <f t="shared" si="17"/>
        <v/>
      </c>
      <c r="AB66" s="72" t="str">
        <f t="shared" si="4"/>
        <v/>
      </c>
      <c r="AC66" s="72" t="str">
        <f t="shared" si="5"/>
        <v/>
      </c>
      <c r="AD66" s="118" t="str">
        <f t="shared" si="6"/>
        <v/>
      </c>
      <c r="AE66" s="1" t="str">
        <f t="shared" si="18"/>
        <v/>
      </c>
    </row>
    <row r="67" spans="1:31" ht="25.15" customHeight="1" x14ac:dyDescent="0.15">
      <c r="A67" s="38"/>
      <c r="B67" s="153" t="str">
        <f>IF(COUNTIF($P$20:$P67,P67)=1,COUNT($B$20:B66)+1," ")</f>
        <v xml:space="preserve"> </v>
      </c>
      <c r="C67" s="14"/>
      <c r="D67" s="14"/>
      <c r="E67" s="14"/>
      <c r="F67" s="14"/>
      <c r="G67" s="14"/>
      <c r="H67" s="32" t="str">
        <f t="shared" si="21"/>
        <v/>
      </c>
      <c r="I67" s="86"/>
      <c r="J67" s="25" t="str">
        <f t="shared" si="7"/>
        <v/>
      </c>
      <c r="K67" s="24" t="str">
        <f t="shared" si="8"/>
        <v/>
      </c>
      <c r="L67" s="29" t="str">
        <f t="shared" si="9"/>
        <v/>
      </c>
      <c r="M67" s="90" t="str">
        <f t="shared" si="10"/>
        <v/>
      </c>
      <c r="N67" s="90">
        <f t="shared" si="11"/>
        <v>0</v>
      </c>
      <c r="O67" s="67" t="str">
        <f t="shared" si="19"/>
        <v/>
      </c>
      <c r="P67" s="18" t="str">
        <f t="shared" si="12"/>
        <v/>
      </c>
      <c r="Q67" s="18" t="str">
        <f t="shared" si="13"/>
        <v/>
      </c>
      <c r="R67" s="68" t="str">
        <f t="shared" si="14"/>
        <v/>
      </c>
      <c r="S67" s="146" t="str">
        <f>IF(O67="","",IF(OR(A67="ｺﾝﾊﾞｲﾝA",A67="ｺﾝﾊﾞｲﾝB",A67="80mH"),VLOOKUP(A67,種目!$A$2:$C$16,2,FALSE)&amp;"03",VLOOKUP(A67,種目!$A$2:$C$16,2,FALSE)&amp;"0"&amp;男子申込!G67))</f>
        <v/>
      </c>
      <c r="Y67" s="90" t="str">
        <f t="shared" si="15"/>
        <v/>
      </c>
      <c r="Z67" s="90">
        <f t="shared" si="16"/>
        <v>0</v>
      </c>
      <c r="AA67" s="72" t="str">
        <f t="shared" si="17"/>
        <v/>
      </c>
      <c r="AB67" s="72" t="str">
        <f t="shared" si="4"/>
        <v/>
      </c>
      <c r="AC67" s="72" t="str">
        <f t="shared" si="5"/>
        <v/>
      </c>
      <c r="AD67" s="118" t="str">
        <f t="shared" si="6"/>
        <v/>
      </c>
      <c r="AE67" s="1" t="str">
        <f t="shared" si="18"/>
        <v/>
      </c>
    </row>
    <row r="68" spans="1:31" ht="25.15" customHeight="1" x14ac:dyDescent="0.15">
      <c r="A68" s="38"/>
      <c r="B68" s="153" t="str">
        <f>IF(COUNTIF($P$20:$P68,P68)=1,COUNT($B$20:B67)+1," ")</f>
        <v xml:space="preserve"> </v>
      </c>
      <c r="C68" s="14"/>
      <c r="D68" s="14"/>
      <c r="E68" s="14"/>
      <c r="F68" s="14"/>
      <c r="G68" s="14"/>
      <c r="H68" s="32" t="str">
        <f t="shared" si="21"/>
        <v/>
      </c>
      <c r="I68" s="86"/>
      <c r="J68" s="25" t="str">
        <f t="shared" si="7"/>
        <v/>
      </c>
      <c r="K68" s="24" t="str">
        <f t="shared" si="8"/>
        <v/>
      </c>
      <c r="L68" s="29" t="str">
        <f t="shared" si="9"/>
        <v/>
      </c>
      <c r="M68" s="90" t="str">
        <f t="shared" si="10"/>
        <v/>
      </c>
      <c r="N68" s="90">
        <f t="shared" si="11"/>
        <v>0</v>
      </c>
      <c r="O68" s="67" t="str">
        <f t="shared" si="19"/>
        <v/>
      </c>
      <c r="P68" s="18" t="str">
        <f t="shared" si="12"/>
        <v/>
      </c>
      <c r="Q68" s="18" t="str">
        <f t="shared" si="13"/>
        <v/>
      </c>
      <c r="R68" s="68" t="str">
        <f t="shared" si="14"/>
        <v/>
      </c>
      <c r="S68" s="146" t="str">
        <f>IF(O68="","",IF(OR(A68="ｺﾝﾊﾞｲﾝA",A68="ｺﾝﾊﾞｲﾝB",A68="80mH"),VLOOKUP(A68,種目!$A$2:$C$16,2,FALSE)&amp;"03",VLOOKUP(A68,種目!$A$2:$C$16,2,FALSE)&amp;"0"&amp;男子申込!G68))</f>
        <v/>
      </c>
      <c r="Y68" s="90" t="str">
        <f t="shared" si="15"/>
        <v/>
      </c>
      <c r="Z68" s="90">
        <f t="shared" si="16"/>
        <v>0</v>
      </c>
      <c r="AA68" s="72" t="str">
        <f t="shared" si="17"/>
        <v/>
      </c>
      <c r="AB68" s="72" t="str">
        <f t="shared" si="4"/>
        <v/>
      </c>
      <c r="AC68" s="72" t="str">
        <f t="shared" si="5"/>
        <v/>
      </c>
      <c r="AD68" s="118" t="str">
        <f t="shared" si="6"/>
        <v/>
      </c>
      <c r="AE68" s="1" t="str">
        <f t="shared" si="18"/>
        <v/>
      </c>
    </row>
    <row r="69" spans="1:31" ht="25.15" customHeight="1" thickBot="1" x14ac:dyDescent="0.2">
      <c r="A69" s="39"/>
      <c r="B69" s="153" t="str">
        <f>IF(COUNTIF($P$20:$P69,P69)=1,COUNT($B$20:B68)+1," ")</f>
        <v xml:space="preserve"> </v>
      </c>
      <c r="C69" s="13"/>
      <c r="D69" s="13"/>
      <c r="E69" s="13"/>
      <c r="F69" s="13"/>
      <c r="G69" s="13"/>
      <c r="H69" s="33" t="str">
        <f>IF(C69="","",$G$8)</f>
        <v/>
      </c>
      <c r="I69" s="87"/>
      <c r="J69" s="22" t="str">
        <f t="shared" si="7"/>
        <v/>
      </c>
      <c r="K69" s="23" t="str">
        <f t="shared" si="8"/>
        <v/>
      </c>
      <c r="L69" s="30" t="str">
        <f t="shared" si="9"/>
        <v/>
      </c>
      <c r="M69" s="90" t="str">
        <f t="shared" si="10"/>
        <v/>
      </c>
      <c r="N69" s="90">
        <f t="shared" si="11"/>
        <v>0</v>
      </c>
      <c r="O69" s="69" t="str">
        <f t="shared" si="19"/>
        <v/>
      </c>
      <c r="P69" s="70" t="str">
        <f t="shared" si="12"/>
        <v/>
      </c>
      <c r="Q69" s="70" t="str">
        <f t="shared" si="13"/>
        <v/>
      </c>
      <c r="R69" s="71" t="str">
        <f t="shared" si="14"/>
        <v/>
      </c>
      <c r="S69" s="146" t="str">
        <f>IF(O69="","",IF(OR(A69="ｺﾝﾊﾞｲﾝA",A69="ｺﾝﾊﾞｲﾝB",A69="80mH"),VLOOKUP(A69,種目!$A$2:$C$16,2,FALSE)&amp;"03",VLOOKUP(A69,種目!$A$2:$C$16,2,FALSE)&amp;"0"&amp;男子申込!G69))</f>
        <v/>
      </c>
      <c r="Y69" s="90" t="str">
        <f t="shared" si="15"/>
        <v/>
      </c>
      <c r="Z69" s="90">
        <f t="shared" si="16"/>
        <v>0</v>
      </c>
      <c r="AA69" s="119" t="str">
        <f t="shared" si="17"/>
        <v/>
      </c>
      <c r="AB69" s="119" t="str">
        <f t="shared" si="4"/>
        <v/>
      </c>
      <c r="AC69" s="119" t="str">
        <f t="shared" si="5"/>
        <v/>
      </c>
      <c r="AD69" s="120" t="str">
        <f t="shared" si="6"/>
        <v/>
      </c>
      <c r="AE69" s="1" t="str">
        <f t="shared" si="18"/>
        <v/>
      </c>
    </row>
    <row r="70" spans="1:31" ht="13.5" customHeight="1" x14ac:dyDescent="0.15">
      <c r="N70" s="90"/>
    </row>
    <row r="71" spans="1:31" ht="13.5" hidden="1" customHeight="1" x14ac:dyDescent="0.15">
      <c r="N71" s="90"/>
    </row>
    <row r="72" spans="1:31" ht="13.5" hidden="1" customHeight="1" x14ac:dyDescent="0.15">
      <c r="A72" s="44" t="s">
        <v>116</v>
      </c>
      <c r="C72" s="40" t="s">
        <v>128</v>
      </c>
      <c r="D72" s="43" t="s">
        <v>129</v>
      </c>
      <c r="G72" s="15" t="s">
        <v>125</v>
      </c>
      <c r="H72" s="16" t="s">
        <v>126</v>
      </c>
      <c r="I72" s="43" t="s">
        <v>127</v>
      </c>
      <c r="K72" s="84" t="s">
        <v>137</v>
      </c>
    </row>
    <row r="73" spans="1:31" ht="13.5" hidden="1" customHeight="1" x14ac:dyDescent="0.15">
      <c r="A73" s="144" t="s">
        <v>559</v>
      </c>
      <c r="C73" s="65" t="s">
        <v>560</v>
      </c>
      <c r="D73" s="66">
        <v>0</v>
      </c>
      <c r="G73" s="47">
        <v>1</v>
      </c>
      <c r="H73" s="141" t="s">
        <v>734</v>
      </c>
      <c r="I73" s="41">
        <v>103</v>
      </c>
      <c r="J73" s="27"/>
      <c r="K73" s="84" t="s">
        <v>484</v>
      </c>
    </row>
    <row r="74" spans="1:31" ht="13.5" hidden="1" customHeight="1" x14ac:dyDescent="0.15">
      <c r="A74" s="45" t="s">
        <v>118</v>
      </c>
      <c r="C74" s="65" t="str">
        <f>A74&amp;4</f>
        <v>100m4</v>
      </c>
      <c r="D74" s="66">
        <v>1</v>
      </c>
      <c r="G74" s="47">
        <v>2</v>
      </c>
      <c r="H74" s="141" t="s">
        <v>508</v>
      </c>
      <c r="I74" s="41">
        <v>104</v>
      </c>
      <c r="J74" s="27"/>
      <c r="K74" s="84" t="s">
        <v>482</v>
      </c>
    </row>
    <row r="75" spans="1:31" ht="13.5" hidden="1" customHeight="1" x14ac:dyDescent="0.15">
      <c r="A75" s="45" t="s">
        <v>119</v>
      </c>
      <c r="C75" s="17" t="str">
        <f>A74&amp;5</f>
        <v>100m5</v>
      </c>
      <c r="D75" s="66">
        <v>2</v>
      </c>
      <c r="G75" s="47">
        <v>3</v>
      </c>
      <c r="H75" s="141" t="s">
        <v>509</v>
      </c>
      <c r="I75" s="41">
        <v>105</v>
      </c>
      <c r="J75" s="27"/>
    </row>
    <row r="76" spans="1:31" ht="13.5" hidden="1" customHeight="1" x14ac:dyDescent="0.15">
      <c r="A76" s="45" t="s">
        <v>120</v>
      </c>
      <c r="C76" s="17" t="str">
        <f>A75&amp;5</f>
        <v>1500m5</v>
      </c>
      <c r="D76" s="66">
        <v>3</v>
      </c>
      <c r="G76" s="47">
        <v>4</v>
      </c>
      <c r="H76" s="141" t="s">
        <v>665</v>
      </c>
      <c r="I76" s="41">
        <v>106</v>
      </c>
      <c r="J76" s="27"/>
    </row>
    <row r="77" spans="1:31" ht="13.5" hidden="1" customHeight="1" x14ac:dyDescent="0.15">
      <c r="A77" s="45" t="s">
        <v>121</v>
      </c>
      <c r="C77" s="17" t="str">
        <f>A76&amp;5</f>
        <v>80mH5</v>
      </c>
      <c r="D77" s="66">
        <v>4</v>
      </c>
      <c r="G77" s="47">
        <v>5</v>
      </c>
      <c r="H77" s="141" t="s">
        <v>686</v>
      </c>
      <c r="I77" s="41">
        <v>107</v>
      </c>
      <c r="J77" s="27"/>
    </row>
    <row r="78" spans="1:31" ht="13.5" hidden="1" customHeight="1" x14ac:dyDescent="0.15">
      <c r="A78" s="45" t="s">
        <v>122</v>
      </c>
      <c r="C78" s="17" t="str">
        <f>A77&amp;5</f>
        <v>走高跳5</v>
      </c>
      <c r="D78" s="66">
        <v>5</v>
      </c>
      <c r="G78" s="47">
        <v>6</v>
      </c>
      <c r="H78" s="141" t="s">
        <v>607</v>
      </c>
      <c r="I78" s="41">
        <v>108</v>
      </c>
      <c r="J78" s="27"/>
    </row>
    <row r="79" spans="1:31" ht="13.5" hidden="1" customHeight="1" x14ac:dyDescent="0.15">
      <c r="A79" s="45"/>
      <c r="C79" s="17" t="str">
        <f>A78&amp;5</f>
        <v>走幅跳5</v>
      </c>
      <c r="D79" s="66">
        <v>6</v>
      </c>
      <c r="G79" s="47">
        <v>7</v>
      </c>
      <c r="H79" s="141" t="s">
        <v>666</v>
      </c>
      <c r="I79" s="41">
        <v>109</v>
      </c>
      <c r="J79" s="27"/>
    </row>
    <row r="80" spans="1:31" ht="13.5" hidden="1" customHeight="1" x14ac:dyDescent="0.15">
      <c r="A80" s="45" t="s">
        <v>426</v>
      </c>
      <c r="C80" s="17" t="str">
        <f>A74&amp;6</f>
        <v>100m6</v>
      </c>
      <c r="D80" s="66">
        <v>7</v>
      </c>
      <c r="G80" s="47">
        <v>8</v>
      </c>
      <c r="H80" s="141" t="s">
        <v>510</v>
      </c>
      <c r="I80" s="41">
        <v>111</v>
      </c>
      <c r="J80" s="27"/>
    </row>
    <row r="81" spans="1:10" ht="13.5" hidden="1" customHeight="1" x14ac:dyDescent="0.15">
      <c r="A81" s="110" t="s">
        <v>485</v>
      </c>
      <c r="C81" s="17" t="str">
        <f>A75&amp;6</f>
        <v>1500m6</v>
      </c>
      <c r="D81" s="66">
        <v>8</v>
      </c>
      <c r="G81" s="47">
        <v>9</v>
      </c>
      <c r="H81" s="141" t="s">
        <v>593</v>
      </c>
      <c r="I81" s="41">
        <v>112</v>
      </c>
      <c r="J81" s="27"/>
    </row>
    <row r="82" spans="1:10" ht="13.5" hidden="1" customHeight="1" x14ac:dyDescent="0.15">
      <c r="A82" s="106" t="s">
        <v>486</v>
      </c>
      <c r="C82" s="17" t="str">
        <f>A76&amp;6</f>
        <v>80mH6</v>
      </c>
      <c r="D82" s="66">
        <v>9</v>
      </c>
      <c r="G82" s="47">
        <v>10</v>
      </c>
      <c r="H82" s="141" t="s">
        <v>702</v>
      </c>
      <c r="I82" s="41">
        <v>113</v>
      </c>
      <c r="J82" s="27"/>
    </row>
    <row r="83" spans="1:10" ht="13.5" hidden="1" customHeight="1" x14ac:dyDescent="0.15">
      <c r="A83" s="110"/>
      <c r="C83" s="17" t="str">
        <f>A77&amp;6</f>
        <v>走高跳6</v>
      </c>
      <c r="D83" s="66">
        <v>10</v>
      </c>
      <c r="G83" s="47">
        <v>11</v>
      </c>
      <c r="H83" s="141" t="s">
        <v>419</v>
      </c>
      <c r="I83" s="41">
        <v>114</v>
      </c>
      <c r="J83" s="27"/>
    </row>
    <row r="84" spans="1:10" ht="13.5" hidden="1" customHeight="1" x14ac:dyDescent="0.15">
      <c r="A84" s="110"/>
      <c r="C84" s="17" t="str">
        <f>A78&amp;6</f>
        <v>走幅跳6</v>
      </c>
      <c r="D84" s="66">
        <v>11</v>
      </c>
      <c r="G84" s="47">
        <v>12</v>
      </c>
      <c r="H84" s="141" t="s">
        <v>608</v>
      </c>
      <c r="I84" s="41">
        <v>115</v>
      </c>
      <c r="J84" s="27"/>
    </row>
    <row r="85" spans="1:10" ht="13.5" hidden="1" customHeight="1" x14ac:dyDescent="0.15">
      <c r="A85" s="106"/>
      <c r="C85" s="17"/>
      <c r="D85" s="66">
        <v>12</v>
      </c>
      <c r="G85" s="47">
        <v>13</v>
      </c>
      <c r="H85" s="141" t="s">
        <v>609</v>
      </c>
      <c r="I85" s="41">
        <v>116</v>
      </c>
      <c r="J85" s="27"/>
    </row>
    <row r="86" spans="1:10" ht="13.5" hidden="1" customHeight="1" x14ac:dyDescent="0.15">
      <c r="A86" s="36"/>
      <c r="C86" s="17"/>
      <c r="D86" s="66">
        <v>13</v>
      </c>
      <c r="G86" s="47">
        <v>14</v>
      </c>
      <c r="H86" s="141" t="s">
        <v>610</v>
      </c>
      <c r="I86" s="41">
        <v>117</v>
      </c>
      <c r="J86" s="27"/>
    </row>
    <row r="87" spans="1:10" ht="13.5" hidden="1" customHeight="1" x14ac:dyDescent="0.15">
      <c r="A87" s="36"/>
      <c r="C87" s="17" t="s">
        <v>429</v>
      </c>
      <c r="D87" s="66">
        <v>14</v>
      </c>
      <c r="G87" s="47">
        <v>15</v>
      </c>
      <c r="H87" s="141" t="s">
        <v>611</v>
      </c>
      <c r="I87" s="41">
        <v>118</v>
      </c>
      <c r="J87" s="27"/>
    </row>
    <row r="88" spans="1:10" ht="13.5" hidden="1" customHeight="1" x14ac:dyDescent="0.15">
      <c r="A88" s="36"/>
      <c r="C88" s="17" t="s">
        <v>431</v>
      </c>
      <c r="D88" s="66">
        <v>15</v>
      </c>
      <c r="G88" s="47">
        <v>16</v>
      </c>
      <c r="H88" s="141" t="s">
        <v>612</v>
      </c>
      <c r="I88" s="41">
        <v>121</v>
      </c>
      <c r="J88" s="27"/>
    </row>
    <row r="89" spans="1:10" ht="13.5" hidden="1" customHeight="1" x14ac:dyDescent="0.15">
      <c r="A89" s="36"/>
      <c r="C89" s="17" t="str">
        <f>A82&amp;5</f>
        <v>混Rのみ5</v>
      </c>
      <c r="D89" s="66">
        <v>16</v>
      </c>
      <c r="G89" s="47">
        <v>17</v>
      </c>
      <c r="H89" s="141" t="s">
        <v>613</v>
      </c>
      <c r="I89" s="41">
        <v>122</v>
      </c>
      <c r="J89" s="27"/>
    </row>
    <row r="90" spans="1:10" ht="13.5" hidden="1" customHeight="1" x14ac:dyDescent="0.15">
      <c r="A90" s="36"/>
      <c r="C90" s="17" t="str">
        <f>A82&amp;6</f>
        <v>混Rのみ6</v>
      </c>
      <c r="D90" s="66">
        <v>17</v>
      </c>
      <c r="G90" s="47">
        <v>18</v>
      </c>
      <c r="H90" s="141" t="s">
        <v>614</v>
      </c>
      <c r="I90" s="41">
        <v>123</v>
      </c>
      <c r="J90" s="27"/>
    </row>
    <row r="91" spans="1:10" ht="13.5" hidden="1" customHeight="1" x14ac:dyDescent="0.15">
      <c r="A91" s="36"/>
      <c r="C91" s="17" t="str">
        <f>A83&amp;5</f>
        <v>5</v>
      </c>
      <c r="D91" s="66">
        <v>18</v>
      </c>
      <c r="G91" s="47">
        <v>19</v>
      </c>
      <c r="H91" s="141" t="s">
        <v>432</v>
      </c>
      <c r="I91" s="41">
        <v>124</v>
      </c>
      <c r="J91" s="27"/>
    </row>
    <row r="92" spans="1:10" ht="13.5" hidden="1" customHeight="1" x14ac:dyDescent="0.15">
      <c r="A92" s="36"/>
      <c r="C92" s="108" t="str">
        <f>A83&amp;6</f>
        <v>6</v>
      </c>
      <c r="D92" s="66">
        <v>19</v>
      </c>
      <c r="G92" s="47">
        <v>20</v>
      </c>
      <c r="H92" s="141" t="s">
        <v>433</v>
      </c>
      <c r="I92" s="41">
        <v>125</v>
      </c>
      <c r="J92" s="27"/>
    </row>
    <row r="93" spans="1:10" ht="13.5" hidden="1" customHeight="1" x14ac:dyDescent="0.15">
      <c r="A93" s="36"/>
      <c r="C93" s="17" t="str">
        <f>A84&amp;5</f>
        <v>5</v>
      </c>
      <c r="D93" s="48">
        <v>10</v>
      </c>
      <c r="G93" s="47">
        <v>21</v>
      </c>
      <c r="H93" s="141" t="s">
        <v>511</v>
      </c>
      <c r="I93" s="41">
        <v>126</v>
      </c>
      <c r="J93" s="27"/>
    </row>
    <row r="94" spans="1:10" ht="13.5" hidden="1" customHeight="1" x14ac:dyDescent="0.15">
      <c r="A94" s="36"/>
      <c r="C94" s="17" t="str">
        <f>A84&amp;6</f>
        <v>6</v>
      </c>
      <c r="D94" s="115">
        <v>10</v>
      </c>
      <c r="G94" s="47">
        <v>22</v>
      </c>
      <c r="H94" s="141" t="s">
        <v>512</v>
      </c>
      <c r="I94" s="41">
        <v>129</v>
      </c>
      <c r="J94" s="27"/>
    </row>
    <row r="95" spans="1:10" ht="13.5" hidden="1" customHeight="1" x14ac:dyDescent="0.15">
      <c r="A95" s="36"/>
      <c r="C95" s="17" t="str">
        <f>A85&amp;5</f>
        <v>5</v>
      </c>
      <c r="D95" s="115">
        <v>20</v>
      </c>
      <c r="G95" s="47">
        <v>23</v>
      </c>
      <c r="H95" s="141" t="s">
        <v>148</v>
      </c>
      <c r="I95" s="41">
        <v>131</v>
      </c>
      <c r="J95" s="27"/>
    </row>
    <row r="96" spans="1:10" ht="13.5" hidden="1" customHeight="1" x14ac:dyDescent="0.15">
      <c r="A96" s="36"/>
      <c r="C96" s="108" t="str">
        <f>A85&amp;6</f>
        <v>6</v>
      </c>
      <c r="D96" s="107">
        <v>20</v>
      </c>
      <c r="G96" s="47">
        <v>24</v>
      </c>
      <c r="H96" s="141" t="s">
        <v>149</v>
      </c>
      <c r="I96" s="41">
        <v>132</v>
      </c>
      <c r="J96" s="27"/>
    </row>
    <row r="97" spans="1:10" ht="13.5" hidden="1" customHeight="1" x14ac:dyDescent="0.15">
      <c r="A97" s="36"/>
      <c r="G97" s="47">
        <v>25</v>
      </c>
      <c r="H97" s="141" t="s">
        <v>150</v>
      </c>
      <c r="I97" s="41">
        <v>133</v>
      </c>
      <c r="J97" s="27"/>
    </row>
    <row r="98" spans="1:10" ht="13.5" hidden="1" customHeight="1" x14ac:dyDescent="0.15">
      <c r="A98" s="36"/>
      <c r="G98" s="47">
        <v>26</v>
      </c>
      <c r="H98" s="141" t="s">
        <v>151</v>
      </c>
      <c r="I98" s="41">
        <v>134</v>
      </c>
      <c r="J98" s="27"/>
    </row>
    <row r="99" spans="1:10" ht="13.5" hidden="1" customHeight="1" x14ac:dyDescent="0.15">
      <c r="A99" s="36"/>
      <c r="G99" s="47">
        <v>27</v>
      </c>
      <c r="H99" s="141" t="s">
        <v>615</v>
      </c>
      <c r="I99" s="41">
        <v>135</v>
      </c>
      <c r="J99" s="27"/>
    </row>
    <row r="100" spans="1:10" ht="13.5" hidden="1" customHeight="1" x14ac:dyDescent="0.15">
      <c r="A100" s="36"/>
      <c r="G100" s="47">
        <v>28</v>
      </c>
      <c r="H100" s="141" t="s">
        <v>735</v>
      </c>
      <c r="I100" s="41">
        <v>136</v>
      </c>
      <c r="J100" s="27"/>
    </row>
    <row r="101" spans="1:10" ht="13.5" hidden="1" customHeight="1" x14ac:dyDescent="0.15">
      <c r="A101" s="36"/>
      <c r="G101" s="47">
        <v>29</v>
      </c>
      <c r="H101" s="141" t="s">
        <v>513</v>
      </c>
      <c r="I101" s="41">
        <v>137</v>
      </c>
      <c r="J101" s="27"/>
    </row>
    <row r="102" spans="1:10" ht="13.5" hidden="1" customHeight="1" x14ac:dyDescent="0.15">
      <c r="A102" s="36"/>
      <c r="G102" s="47">
        <v>30</v>
      </c>
      <c r="H102" s="141" t="s">
        <v>703</v>
      </c>
      <c r="I102" s="41">
        <v>138</v>
      </c>
      <c r="J102" s="27"/>
    </row>
    <row r="103" spans="1:10" ht="13.5" hidden="1" customHeight="1" x14ac:dyDescent="0.15">
      <c r="A103" s="36"/>
      <c r="G103" s="47">
        <v>31</v>
      </c>
      <c r="H103" s="141" t="s">
        <v>616</v>
      </c>
      <c r="I103" s="41">
        <v>139</v>
      </c>
      <c r="J103" s="27"/>
    </row>
    <row r="104" spans="1:10" ht="13.5" hidden="1" customHeight="1" x14ac:dyDescent="0.15">
      <c r="A104" s="36"/>
      <c r="G104" s="47">
        <v>32</v>
      </c>
      <c r="H104" s="141" t="s">
        <v>152</v>
      </c>
      <c r="I104" s="41">
        <v>141</v>
      </c>
      <c r="J104" s="27"/>
    </row>
    <row r="105" spans="1:10" ht="13.5" hidden="1" customHeight="1" x14ac:dyDescent="0.15">
      <c r="A105" s="36"/>
      <c r="G105" s="47">
        <v>33</v>
      </c>
      <c r="H105" s="141" t="s">
        <v>153</v>
      </c>
      <c r="I105" s="41">
        <v>142</v>
      </c>
      <c r="J105" s="27"/>
    </row>
    <row r="106" spans="1:10" ht="13.5" hidden="1" customHeight="1" x14ac:dyDescent="0.15">
      <c r="A106" s="36"/>
      <c r="G106" s="47">
        <v>34</v>
      </c>
      <c r="H106" s="141" t="s">
        <v>154</v>
      </c>
      <c r="I106" s="41">
        <v>144</v>
      </c>
      <c r="J106" s="27"/>
    </row>
    <row r="107" spans="1:10" ht="13.5" hidden="1" customHeight="1" x14ac:dyDescent="0.15">
      <c r="A107" s="36"/>
      <c r="G107" s="47">
        <v>35</v>
      </c>
      <c r="H107" s="141" t="s">
        <v>514</v>
      </c>
      <c r="I107" s="41">
        <v>145</v>
      </c>
      <c r="J107" s="27"/>
    </row>
    <row r="108" spans="1:10" ht="13.5" hidden="1" customHeight="1" x14ac:dyDescent="0.15">
      <c r="A108" s="36"/>
      <c r="G108" s="47">
        <v>36</v>
      </c>
      <c r="H108" s="141" t="s">
        <v>736</v>
      </c>
      <c r="I108" s="41">
        <v>146</v>
      </c>
      <c r="J108" s="27"/>
    </row>
    <row r="109" spans="1:10" ht="13.5" hidden="1" customHeight="1" x14ac:dyDescent="0.15">
      <c r="A109" s="36"/>
      <c r="G109" s="47">
        <v>37</v>
      </c>
      <c r="H109" s="141" t="s">
        <v>687</v>
      </c>
      <c r="I109" s="41">
        <v>147</v>
      </c>
      <c r="J109" s="27"/>
    </row>
    <row r="110" spans="1:10" ht="13.5" hidden="1" customHeight="1" x14ac:dyDescent="0.15">
      <c r="A110" s="36"/>
      <c r="G110" s="47">
        <v>38</v>
      </c>
      <c r="H110" s="141" t="s">
        <v>737</v>
      </c>
      <c r="I110" s="41">
        <v>148</v>
      </c>
      <c r="J110" s="27"/>
    </row>
    <row r="111" spans="1:10" ht="13.5" hidden="1" customHeight="1" x14ac:dyDescent="0.15">
      <c r="A111" s="36"/>
      <c r="G111" s="47">
        <v>39</v>
      </c>
      <c r="H111" s="141" t="s">
        <v>688</v>
      </c>
      <c r="I111" s="41">
        <v>152</v>
      </c>
      <c r="J111" s="27"/>
    </row>
    <row r="112" spans="1:10" ht="13.5" hidden="1" customHeight="1" x14ac:dyDescent="0.15">
      <c r="A112" s="36"/>
      <c r="G112" s="47">
        <v>40</v>
      </c>
      <c r="H112" s="141" t="s">
        <v>689</v>
      </c>
      <c r="I112" s="41">
        <v>164</v>
      </c>
      <c r="J112" s="27"/>
    </row>
    <row r="113" spans="1:10" ht="13.5" hidden="1" customHeight="1" x14ac:dyDescent="0.15">
      <c r="A113" s="36"/>
      <c r="G113" s="47">
        <v>41</v>
      </c>
      <c r="H113" s="141" t="s">
        <v>489</v>
      </c>
      <c r="I113" s="41">
        <v>165</v>
      </c>
      <c r="J113" s="27"/>
    </row>
    <row r="114" spans="1:10" ht="13.5" hidden="1" customHeight="1" x14ac:dyDescent="0.15">
      <c r="A114" s="36"/>
      <c r="G114" s="47">
        <v>42</v>
      </c>
      <c r="H114" s="141" t="s">
        <v>594</v>
      </c>
      <c r="I114" s="41">
        <v>166</v>
      </c>
      <c r="J114" s="27"/>
    </row>
    <row r="115" spans="1:10" ht="13.5" hidden="1" customHeight="1" x14ac:dyDescent="0.15">
      <c r="A115" s="36"/>
      <c r="G115" s="47">
        <v>43</v>
      </c>
      <c r="H115" s="141" t="s">
        <v>690</v>
      </c>
      <c r="I115" s="41">
        <v>167</v>
      </c>
      <c r="J115" s="27"/>
    </row>
    <row r="116" spans="1:10" ht="13.5" hidden="1" customHeight="1" x14ac:dyDescent="0.15">
      <c r="A116" s="36"/>
      <c r="G116" s="47">
        <v>44</v>
      </c>
      <c r="H116" s="141" t="s">
        <v>667</v>
      </c>
      <c r="I116" s="41">
        <v>169</v>
      </c>
      <c r="J116" s="27"/>
    </row>
    <row r="117" spans="1:10" ht="13.5" hidden="1" customHeight="1" x14ac:dyDescent="0.15">
      <c r="A117" s="36"/>
      <c r="G117" s="47">
        <v>45</v>
      </c>
      <c r="H117" s="141" t="s">
        <v>617</v>
      </c>
      <c r="I117" s="41">
        <v>171</v>
      </c>
      <c r="J117" s="27"/>
    </row>
    <row r="118" spans="1:10" ht="13.5" hidden="1" customHeight="1" x14ac:dyDescent="0.15">
      <c r="A118" s="36"/>
      <c r="G118" s="47">
        <v>46</v>
      </c>
      <c r="H118" s="141" t="s">
        <v>738</v>
      </c>
      <c r="I118" s="41">
        <v>172</v>
      </c>
      <c r="J118" s="27"/>
    </row>
    <row r="119" spans="1:10" ht="13.5" hidden="1" customHeight="1" x14ac:dyDescent="0.15">
      <c r="A119" s="36"/>
      <c r="G119" s="47">
        <v>47</v>
      </c>
      <c r="H119" s="141" t="s">
        <v>742</v>
      </c>
      <c r="I119" s="41">
        <v>176</v>
      </c>
      <c r="J119" s="27"/>
    </row>
    <row r="120" spans="1:10" ht="13.5" hidden="1" customHeight="1" x14ac:dyDescent="0.15">
      <c r="A120" s="36"/>
      <c r="G120" s="47">
        <v>48</v>
      </c>
      <c r="H120" s="141" t="s">
        <v>739</v>
      </c>
      <c r="I120" s="41">
        <v>177</v>
      </c>
      <c r="J120" s="27"/>
    </row>
    <row r="121" spans="1:10" ht="13.5" hidden="1" customHeight="1" x14ac:dyDescent="0.15">
      <c r="A121" s="36"/>
      <c r="G121" s="47">
        <v>49</v>
      </c>
      <c r="H121" s="141" t="s">
        <v>740</v>
      </c>
      <c r="I121" s="41">
        <v>178</v>
      </c>
      <c r="J121" s="27"/>
    </row>
    <row r="122" spans="1:10" ht="13.5" hidden="1" customHeight="1" x14ac:dyDescent="0.15">
      <c r="A122" s="36"/>
      <c r="G122" s="47">
        <v>50</v>
      </c>
      <c r="H122" s="141" t="s">
        <v>741</v>
      </c>
      <c r="I122" s="41">
        <v>185</v>
      </c>
      <c r="J122" s="27"/>
    </row>
    <row r="123" spans="1:10" ht="13.5" hidden="1" customHeight="1" x14ac:dyDescent="0.15">
      <c r="A123" s="36"/>
      <c r="G123" s="47">
        <v>51</v>
      </c>
      <c r="H123" s="141" t="s">
        <v>515</v>
      </c>
      <c r="I123" s="41">
        <v>200</v>
      </c>
      <c r="J123" s="27"/>
    </row>
    <row r="124" spans="1:10" ht="13.5" hidden="1" customHeight="1" x14ac:dyDescent="0.15">
      <c r="A124" s="36"/>
      <c r="G124" s="47">
        <v>52</v>
      </c>
      <c r="H124" s="141" t="s">
        <v>507</v>
      </c>
      <c r="I124" s="41">
        <v>201</v>
      </c>
      <c r="J124" s="27"/>
    </row>
    <row r="125" spans="1:10" ht="13.5" hidden="1" customHeight="1" x14ac:dyDescent="0.15">
      <c r="A125" s="36"/>
      <c r="G125" s="47">
        <v>53</v>
      </c>
      <c r="H125" s="141" t="s">
        <v>155</v>
      </c>
      <c r="I125" s="41">
        <v>202</v>
      </c>
      <c r="J125" s="27"/>
    </row>
    <row r="126" spans="1:10" ht="13.5" hidden="1" customHeight="1" x14ac:dyDescent="0.15">
      <c r="A126" s="36"/>
      <c r="G126" s="47">
        <v>54</v>
      </c>
      <c r="H126" s="141" t="s">
        <v>516</v>
      </c>
      <c r="I126" s="41">
        <v>203</v>
      </c>
      <c r="J126" s="27"/>
    </row>
    <row r="127" spans="1:10" ht="13.5" hidden="1" customHeight="1" x14ac:dyDescent="0.15">
      <c r="A127" s="36"/>
      <c r="G127" s="47">
        <v>55</v>
      </c>
      <c r="H127" s="141" t="s">
        <v>156</v>
      </c>
      <c r="I127" s="41">
        <v>204</v>
      </c>
      <c r="J127" s="27"/>
    </row>
    <row r="128" spans="1:10" ht="13.5" hidden="1" customHeight="1" x14ac:dyDescent="0.15">
      <c r="A128" s="36"/>
      <c r="G128" s="47">
        <v>56</v>
      </c>
      <c r="H128" s="141" t="s">
        <v>517</v>
      </c>
      <c r="I128" s="41">
        <v>205</v>
      </c>
      <c r="J128" s="27"/>
    </row>
    <row r="129" spans="1:10" ht="13.5" hidden="1" customHeight="1" x14ac:dyDescent="0.15">
      <c r="A129" s="36"/>
      <c r="G129" s="47">
        <v>57</v>
      </c>
      <c r="H129" s="141" t="s">
        <v>157</v>
      </c>
      <c r="I129" s="41">
        <v>206</v>
      </c>
      <c r="J129" s="27"/>
    </row>
    <row r="130" spans="1:10" ht="13.5" hidden="1" customHeight="1" x14ac:dyDescent="0.15">
      <c r="A130" s="36"/>
      <c r="G130" s="47">
        <v>58</v>
      </c>
      <c r="H130" s="141" t="s">
        <v>743</v>
      </c>
      <c r="I130" s="41">
        <v>207</v>
      </c>
      <c r="J130" s="27"/>
    </row>
    <row r="131" spans="1:10" ht="13.5" hidden="1" customHeight="1" x14ac:dyDescent="0.15">
      <c r="A131" s="36"/>
      <c r="G131" s="47">
        <v>59</v>
      </c>
      <c r="H131" s="141" t="s">
        <v>744</v>
      </c>
      <c r="I131" s="41">
        <v>208</v>
      </c>
      <c r="J131" s="27"/>
    </row>
    <row r="132" spans="1:10" ht="13.5" hidden="1" customHeight="1" x14ac:dyDescent="0.15">
      <c r="A132" s="36"/>
      <c r="G132" s="47">
        <v>60</v>
      </c>
      <c r="H132" s="141" t="s">
        <v>518</v>
      </c>
      <c r="I132" s="41">
        <v>209</v>
      </c>
      <c r="J132" s="27"/>
    </row>
    <row r="133" spans="1:10" ht="13.5" hidden="1" customHeight="1" x14ac:dyDescent="0.15">
      <c r="A133" s="36"/>
      <c r="G133" s="47">
        <v>61</v>
      </c>
      <c r="H133" s="141" t="s">
        <v>519</v>
      </c>
      <c r="I133" s="41">
        <v>210</v>
      </c>
      <c r="J133" s="27"/>
    </row>
    <row r="134" spans="1:10" ht="13.5" hidden="1" customHeight="1" x14ac:dyDescent="0.15">
      <c r="G134" s="47">
        <v>62</v>
      </c>
      <c r="H134" s="141" t="s">
        <v>158</v>
      </c>
      <c r="I134" s="41">
        <v>211</v>
      </c>
      <c r="J134" s="27"/>
    </row>
    <row r="135" spans="1:10" ht="13.5" hidden="1" customHeight="1" x14ac:dyDescent="0.15">
      <c r="G135" s="47">
        <v>63</v>
      </c>
      <c r="H135" s="141" t="s">
        <v>668</v>
      </c>
      <c r="I135" s="41">
        <v>212</v>
      </c>
      <c r="J135" s="27"/>
    </row>
    <row r="136" spans="1:10" ht="13.5" hidden="1" customHeight="1" x14ac:dyDescent="0.15">
      <c r="G136" s="47">
        <v>64</v>
      </c>
      <c r="H136" s="141" t="s">
        <v>159</v>
      </c>
      <c r="I136" s="41">
        <v>213</v>
      </c>
      <c r="J136" s="27"/>
    </row>
    <row r="137" spans="1:10" ht="13.5" hidden="1" customHeight="1" x14ac:dyDescent="0.15">
      <c r="G137" s="47">
        <v>65</v>
      </c>
      <c r="H137" s="141" t="s">
        <v>704</v>
      </c>
      <c r="I137" s="41">
        <v>214</v>
      </c>
      <c r="J137" s="27"/>
    </row>
    <row r="138" spans="1:10" ht="13.5" hidden="1" customHeight="1" x14ac:dyDescent="0.15">
      <c r="G138" s="47">
        <v>66</v>
      </c>
      <c r="H138" s="141" t="s">
        <v>595</v>
      </c>
      <c r="I138" s="41">
        <v>215</v>
      </c>
      <c r="J138" s="27"/>
    </row>
    <row r="139" spans="1:10" ht="13.5" hidden="1" customHeight="1" x14ac:dyDescent="0.15">
      <c r="G139" s="47">
        <v>67</v>
      </c>
      <c r="H139" s="141" t="s">
        <v>520</v>
      </c>
      <c r="I139" s="41">
        <v>216</v>
      </c>
      <c r="J139" s="27"/>
    </row>
    <row r="140" spans="1:10" ht="13.5" hidden="1" customHeight="1" x14ac:dyDescent="0.15">
      <c r="G140" s="47">
        <v>68</v>
      </c>
      <c r="H140" s="141" t="s">
        <v>434</v>
      </c>
      <c r="I140" s="41">
        <v>217</v>
      </c>
      <c r="J140" s="27"/>
    </row>
    <row r="141" spans="1:10" ht="13.5" hidden="1" customHeight="1" x14ac:dyDescent="0.15">
      <c r="G141" s="47">
        <v>69</v>
      </c>
      <c r="H141" s="141" t="s">
        <v>618</v>
      </c>
      <c r="I141" s="41">
        <v>218</v>
      </c>
      <c r="J141" s="27"/>
    </row>
    <row r="142" spans="1:10" ht="13.5" hidden="1" customHeight="1" x14ac:dyDescent="0.15">
      <c r="G142" s="47">
        <v>70</v>
      </c>
      <c r="H142" s="141" t="s">
        <v>619</v>
      </c>
      <c r="I142" s="41">
        <v>219</v>
      </c>
      <c r="J142" s="27"/>
    </row>
    <row r="143" spans="1:10" ht="13.5" hidden="1" customHeight="1" x14ac:dyDescent="0.15">
      <c r="G143" s="47">
        <v>71</v>
      </c>
      <c r="H143" s="141" t="s">
        <v>705</v>
      </c>
      <c r="I143" s="41">
        <v>220</v>
      </c>
      <c r="J143" s="27"/>
    </row>
    <row r="144" spans="1:10" ht="13.5" hidden="1" customHeight="1" x14ac:dyDescent="0.15">
      <c r="G144" s="47">
        <v>72</v>
      </c>
      <c r="H144" s="141" t="s">
        <v>706</v>
      </c>
      <c r="I144" s="41">
        <v>221</v>
      </c>
      <c r="J144" s="27"/>
    </row>
    <row r="145" spans="7:10" ht="13.5" hidden="1" customHeight="1" x14ac:dyDescent="0.15">
      <c r="G145" s="47">
        <v>73</v>
      </c>
      <c r="H145" s="141" t="s">
        <v>669</v>
      </c>
      <c r="I145" s="41">
        <v>222</v>
      </c>
      <c r="J145" s="27"/>
    </row>
    <row r="146" spans="7:10" ht="13.5" hidden="1" customHeight="1" x14ac:dyDescent="0.15">
      <c r="G146" s="47">
        <v>74</v>
      </c>
      <c r="H146" s="141" t="s">
        <v>596</v>
      </c>
      <c r="I146" s="41">
        <v>223</v>
      </c>
      <c r="J146" s="27"/>
    </row>
    <row r="147" spans="7:10" ht="13.5" hidden="1" customHeight="1" x14ac:dyDescent="0.15">
      <c r="G147" s="47">
        <v>75</v>
      </c>
      <c r="H147" s="141" t="s">
        <v>620</v>
      </c>
      <c r="I147" s="41">
        <v>224</v>
      </c>
      <c r="J147" s="27"/>
    </row>
    <row r="148" spans="7:10" ht="13.5" hidden="1" customHeight="1" x14ac:dyDescent="0.15">
      <c r="G148" s="47">
        <v>76</v>
      </c>
      <c r="H148" s="141" t="s">
        <v>691</v>
      </c>
      <c r="I148" s="41">
        <v>225</v>
      </c>
      <c r="J148" s="27"/>
    </row>
    <row r="149" spans="7:10" ht="13.5" hidden="1" customHeight="1" x14ac:dyDescent="0.15">
      <c r="G149" s="47">
        <v>77</v>
      </c>
      <c r="H149" s="141" t="s">
        <v>707</v>
      </c>
      <c r="I149" s="41">
        <v>226</v>
      </c>
      <c r="J149" s="27"/>
    </row>
    <row r="150" spans="7:10" ht="13.5" hidden="1" customHeight="1" x14ac:dyDescent="0.15">
      <c r="G150" s="47">
        <v>78</v>
      </c>
      <c r="H150" s="141" t="s">
        <v>597</v>
      </c>
      <c r="I150" s="41">
        <v>227</v>
      </c>
      <c r="J150" s="27"/>
    </row>
    <row r="151" spans="7:10" ht="13.5" hidden="1" customHeight="1" x14ac:dyDescent="0.15">
      <c r="G151" s="47">
        <v>79</v>
      </c>
      <c r="H151" s="141" t="s">
        <v>598</v>
      </c>
      <c r="I151" s="41">
        <v>228</v>
      </c>
      <c r="J151" s="27"/>
    </row>
    <row r="152" spans="7:10" ht="13.5" hidden="1" customHeight="1" x14ac:dyDescent="0.15">
      <c r="G152" s="47">
        <v>80</v>
      </c>
      <c r="H152" s="141" t="s">
        <v>692</v>
      </c>
      <c r="I152" s="41">
        <v>229</v>
      </c>
      <c r="J152" s="27"/>
    </row>
    <row r="153" spans="7:10" ht="13.5" hidden="1" customHeight="1" x14ac:dyDescent="0.15">
      <c r="G153" s="47">
        <v>81</v>
      </c>
      <c r="H153" s="141" t="s">
        <v>708</v>
      </c>
      <c r="I153" s="41">
        <v>230</v>
      </c>
      <c r="J153" s="27"/>
    </row>
    <row r="154" spans="7:10" ht="13.5" hidden="1" customHeight="1" x14ac:dyDescent="0.15">
      <c r="G154" s="47">
        <v>82</v>
      </c>
      <c r="H154" s="141" t="s">
        <v>621</v>
      </c>
      <c r="I154" s="41">
        <v>231</v>
      </c>
      <c r="J154" s="27"/>
    </row>
    <row r="155" spans="7:10" ht="13.5" hidden="1" customHeight="1" x14ac:dyDescent="0.15">
      <c r="G155" s="47">
        <v>83</v>
      </c>
      <c r="H155" s="141" t="s">
        <v>490</v>
      </c>
      <c r="I155" s="41">
        <v>232</v>
      </c>
      <c r="J155" s="27"/>
    </row>
    <row r="156" spans="7:10" ht="13.5" hidden="1" customHeight="1" x14ac:dyDescent="0.15">
      <c r="G156" s="47">
        <v>84</v>
      </c>
      <c r="H156" s="141" t="s">
        <v>622</v>
      </c>
      <c r="I156" s="41">
        <v>233</v>
      </c>
      <c r="J156" s="27"/>
    </row>
    <row r="157" spans="7:10" ht="13.5" hidden="1" customHeight="1" x14ac:dyDescent="0.15">
      <c r="G157" s="47">
        <v>85</v>
      </c>
      <c r="H157" s="141" t="s">
        <v>693</v>
      </c>
      <c r="I157" s="41">
        <v>234</v>
      </c>
      <c r="J157" s="27"/>
    </row>
    <row r="158" spans="7:10" ht="13.5" hidden="1" customHeight="1" x14ac:dyDescent="0.15">
      <c r="G158" s="47">
        <v>86</v>
      </c>
      <c r="H158" s="141" t="s">
        <v>435</v>
      </c>
      <c r="I158" s="41">
        <v>235</v>
      </c>
      <c r="J158" s="27"/>
    </row>
    <row r="159" spans="7:10" ht="13.5" hidden="1" customHeight="1" x14ac:dyDescent="0.15">
      <c r="G159" s="47">
        <v>87</v>
      </c>
      <c r="H159" s="141" t="s">
        <v>709</v>
      </c>
      <c r="I159" s="41">
        <v>236</v>
      </c>
      <c r="J159" s="27"/>
    </row>
    <row r="160" spans="7:10" ht="13.5" hidden="1" customHeight="1" x14ac:dyDescent="0.15">
      <c r="G160" s="47">
        <v>88</v>
      </c>
      <c r="H160" s="141" t="s">
        <v>160</v>
      </c>
      <c r="I160" s="41">
        <v>237</v>
      </c>
      <c r="J160" s="27"/>
    </row>
    <row r="161" spans="7:10" ht="13.5" hidden="1" customHeight="1" x14ac:dyDescent="0.15">
      <c r="G161" s="47">
        <v>89</v>
      </c>
      <c r="H161" s="141" t="s">
        <v>745</v>
      </c>
      <c r="I161" s="41">
        <v>238</v>
      </c>
      <c r="J161" s="27"/>
    </row>
    <row r="162" spans="7:10" ht="13.5" hidden="1" customHeight="1" x14ac:dyDescent="0.15">
      <c r="G162" s="47">
        <v>90</v>
      </c>
      <c r="H162" s="141" t="s">
        <v>624</v>
      </c>
      <c r="I162" s="41">
        <v>239</v>
      </c>
      <c r="J162" s="27"/>
    </row>
    <row r="163" spans="7:10" ht="13.5" hidden="1" customHeight="1" x14ac:dyDescent="0.15">
      <c r="G163" s="47">
        <v>91</v>
      </c>
      <c r="H163" s="141" t="s">
        <v>710</v>
      </c>
      <c r="I163" s="41">
        <v>240</v>
      </c>
      <c r="J163" s="27"/>
    </row>
    <row r="164" spans="7:10" ht="13.5" hidden="1" customHeight="1" x14ac:dyDescent="0.15">
      <c r="G164" s="47">
        <v>92</v>
      </c>
      <c r="H164" s="141" t="s">
        <v>711</v>
      </c>
      <c r="I164" s="41">
        <v>241</v>
      </c>
      <c r="J164" s="27"/>
    </row>
    <row r="165" spans="7:10" ht="13.5" hidden="1" customHeight="1" x14ac:dyDescent="0.15">
      <c r="G165" s="47">
        <v>93</v>
      </c>
      <c r="H165" s="141" t="s">
        <v>623</v>
      </c>
      <c r="I165" s="41">
        <v>242</v>
      </c>
      <c r="J165" s="27"/>
    </row>
    <row r="166" spans="7:10" ht="13.5" hidden="1" customHeight="1" x14ac:dyDescent="0.15">
      <c r="G166" s="47">
        <v>94</v>
      </c>
      <c r="H166" s="141" t="s">
        <v>670</v>
      </c>
      <c r="I166" s="41">
        <v>243</v>
      </c>
      <c r="J166" s="27"/>
    </row>
    <row r="167" spans="7:10" ht="13.5" hidden="1" customHeight="1" x14ac:dyDescent="0.15">
      <c r="G167" s="47">
        <v>95</v>
      </c>
      <c r="H167" s="141" t="s">
        <v>521</v>
      </c>
      <c r="I167" s="41">
        <v>244</v>
      </c>
      <c r="J167" s="27"/>
    </row>
    <row r="168" spans="7:10" ht="13.5" hidden="1" customHeight="1" x14ac:dyDescent="0.15">
      <c r="G168" s="47">
        <v>96</v>
      </c>
      <c r="H168" s="141" t="s">
        <v>746</v>
      </c>
      <c r="I168" s="41">
        <v>245</v>
      </c>
      <c r="J168" s="27"/>
    </row>
    <row r="169" spans="7:10" ht="13.5" hidden="1" customHeight="1" x14ac:dyDescent="0.15">
      <c r="G169" s="47">
        <v>97</v>
      </c>
      <c r="H169" s="141" t="s">
        <v>161</v>
      </c>
      <c r="I169" s="41">
        <v>246</v>
      </c>
      <c r="J169" s="27"/>
    </row>
    <row r="170" spans="7:10" ht="13.5" hidden="1" customHeight="1" x14ac:dyDescent="0.15">
      <c r="G170" s="47">
        <v>98</v>
      </c>
      <c r="H170" s="141" t="s">
        <v>712</v>
      </c>
      <c r="I170" s="41">
        <v>247</v>
      </c>
      <c r="J170" s="27"/>
    </row>
    <row r="171" spans="7:10" ht="13.5" hidden="1" customHeight="1" x14ac:dyDescent="0.15">
      <c r="G171" s="47">
        <v>99</v>
      </c>
      <c r="H171" s="141" t="s">
        <v>713</v>
      </c>
      <c r="I171" s="41">
        <v>248</v>
      </c>
      <c r="J171" s="27"/>
    </row>
    <row r="172" spans="7:10" ht="13.5" hidden="1" customHeight="1" x14ac:dyDescent="0.15">
      <c r="G172" s="47">
        <v>100</v>
      </c>
      <c r="H172" s="141" t="s">
        <v>625</v>
      </c>
      <c r="I172" s="41">
        <v>249</v>
      </c>
      <c r="J172" s="27"/>
    </row>
    <row r="173" spans="7:10" ht="13.5" hidden="1" customHeight="1" x14ac:dyDescent="0.15">
      <c r="G173" s="47">
        <v>101</v>
      </c>
      <c r="H173" s="141" t="s">
        <v>522</v>
      </c>
      <c r="I173" s="41">
        <v>250</v>
      </c>
      <c r="J173" s="27"/>
    </row>
    <row r="174" spans="7:10" ht="13.5" hidden="1" customHeight="1" x14ac:dyDescent="0.15">
      <c r="G174" s="47">
        <v>102</v>
      </c>
      <c r="H174" s="141" t="s">
        <v>523</v>
      </c>
      <c r="I174" s="41">
        <v>251</v>
      </c>
      <c r="J174" s="27"/>
    </row>
    <row r="175" spans="7:10" ht="13.5" hidden="1" customHeight="1" x14ac:dyDescent="0.15">
      <c r="G175" s="47">
        <v>103</v>
      </c>
      <c r="H175" s="141" t="s">
        <v>436</v>
      </c>
      <c r="I175" s="41">
        <v>252</v>
      </c>
      <c r="J175" s="27"/>
    </row>
    <row r="176" spans="7:10" ht="13.5" hidden="1" customHeight="1" x14ac:dyDescent="0.15">
      <c r="G176" s="47">
        <v>104</v>
      </c>
      <c r="H176" s="141" t="s">
        <v>162</v>
      </c>
      <c r="I176" s="41">
        <v>253</v>
      </c>
      <c r="J176" s="27"/>
    </row>
    <row r="177" spans="7:10" ht="13.5" hidden="1" customHeight="1" x14ac:dyDescent="0.15">
      <c r="G177" s="47">
        <v>105</v>
      </c>
      <c r="H177" s="141" t="s">
        <v>163</v>
      </c>
      <c r="I177" s="41">
        <v>254</v>
      </c>
      <c r="J177" s="27"/>
    </row>
    <row r="178" spans="7:10" ht="13.5" hidden="1" customHeight="1" x14ac:dyDescent="0.15">
      <c r="G178" s="47">
        <v>106</v>
      </c>
      <c r="H178" s="141" t="s">
        <v>671</v>
      </c>
      <c r="I178" s="41">
        <v>255</v>
      </c>
      <c r="J178" s="27"/>
    </row>
    <row r="179" spans="7:10" ht="13.5" hidden="1" customHeight="1" x14ac:dyDescent="0.15">
      <c r="G179" s="47">
        <v>107</v>
      </c>
      <c r="H179" s="141" t="s">
        <v>626</v>
      </c>
      <c r="I179" s="41">
        <v>256</v>
      </c>
      <c r="J179" s="27"/>
    </row>
    <row r="180" spans="7:10" ht="13.5" hidden="1" customHeight="1" x14ac:dyDescent="0.15">
      <c r="G180" s="47">
        <v>108</v>
      </c>
      <c r="H180" s="141" t="s">
        <v>714</v>
      </c>
      <c r="I180" s="41">
        <v>257</v>
      </c>
      <c r="J180" s="27"/>
    </row>
    <row r="181" spans="7:10" ht="13.5" hidden="1" customHeight="1" x14ac:dyDescent="0.15">
      <c r="G181" s="47">
        <v>109</v>
      </c>
      <c r="H181" s="141" t="s">
        <v>164</v>
      </c>
      <c r="I181" s="41">
        <v>258</v>
      </c>
      <c r="J181" s="27"/>
    </row>
    <row r="182" spans="7:10" ht="13.5" hidden="1" customHeight="1" x14ac:dyDescent="0.15">
      <c r="G182" s="47">
        <v>110</v>
      </c>
      <c r="H182" s="141" t="s">
        <v>165</v>
      </c>
      <c r="I182" s="41">
        <v>259</v>
      </c>
      <c r="J182" s="27"/>
    </row>
    <row r="183" spans="7:10" ht="13.5" hidden="1" customHeight="1" x14ac:dyDescent="0.15">
      <c r="G183" s="47">
        <v>111</v>
      </c>
      <c r="H183" s="141" t="s">
        <v>166</v>
      </c>
      <c r="I183" s="41">
        <v>260</v>
      </c>
      <c r="J183" s="27"/>
    </row>
    <row r="184" spans="7:10" ht="13.5" hidden="1" customHeight="1" x14ac:dyDescent="0.15">
      <c r="G184" s="47">
        <v>112</v>
      </c>
      <c r="H184" s="141" t="s">
        <v>167</v>
      </c>
      <c r="I184" s="41">
        <v>261</v>
      </c>
      <c r="J184" s="27"/>
    </row>
    <row r="185" spans="7:10" ht="13.5" hidden="1" customHeight="1" x14ac:dyDescent="0.15">
      <c r="G185" s="47">
        <v>113</v>
      </c>
      <c r="H185" s="141" t="s">
        <v>168</v>
      </c>
      <c r="I185" s="41">
        <v>262</v>
      </c>
      <c r="J185" s="27"/>
    </row>
    <row r="186" spans="7:10" ht="13.5" hidden="1" customHeight="1" x14ac:dyDescent="0.15">
      <c r="G186" s="47">
        <v>114</v>
      </c>
      <c r="H186" s="141" t="s">
        <v>437</v>
      </c>
      <c r="I186" s="41">
        <v>263</v>
      </c>
      <c r="J186" s="27"/>
    </row>
    <row r="187" spans="7:10" ht="13.5" hidden="1" customHeight="1" x14ac:dyDescent="0.15">
      <c r="G187" s="47">
        <v>115</v>
      </c>
      <c r="H187" s="141" t="s">
        <v>169</v>
      </c>
      <c r="I187" s="41">
        <v>264</v>
      </c>
      <c r="J187" s="27"/>
    </row>
    <row r="188" spans="7:10" ht="13.5" hidden="1" customHeight="1" x14ac:dyDescent="0.15">
      <c r="G188" s="47">
        <v>116</v>
      </c>
      <c r="H188" s="141" t="s">
        <v>599</v>
      </c>
      <c r="I188" s="41">
        <v>265</v>
      </c>
      <c r="J188" s="27"/>
    </row>
    <row r="189" spans="7:10" ht="13.5" hidden="1" customHeight="1" x14ac:dyDescent="0.15">
      <c r="G189" s="47">
        <v>117</v>
      </c>
      <c r="H189" s="141" t="s">
        <v>438</v>
      </c>
      <c r="I189" s="41">
        <v>266</v>
      </c>
      <c r="J189" s="27"/>
    </row>
    <row r="190" spans="7:10" ht="13.5" hidden="1" customHeight="1" x14ac:dyDescent="0.15">
      <c r="G190" s="47">
        <v>118</v>
      </c>
      <c r="H190" s="141" t="s">
        <v>183</v>
      </c>
      <c r="I190" s="41">
        <v>267</v>
      </c>
      <c r="J190" s="27"/>
    </row>
    <row r="191" spans="7:10" ht="13.5" hidden="1" customHeight="1" x14ac:dyDescent="0.15">
      <c r="G191" s="47">
        <v>119</v>
      </c>
      <c r="H191" s="141" t="s">
        <v>439</v>
      </c>
      <c r="I191" s="41">
        <v>268</v>
      </c>
      <c r="J191" s="27"/>
    </row>
    <row r="192" spans="7:10" ht="13.5" hidden="1" customHeight="1" x14ac:dyDescent="0.15">
      <c r="G192" s="47">
        <v>120</v>
      </c>
      <c r="H192" s="141" t="s">
        <v>170</v>
      </c>
      <c r="I192" s="41">
        <v>269</v>
      </c>
      <c r="J192" s="27"/>
    </row>
    <row r="193" spans="7:10" ht="13.5" hidden="1" customHeight="1" x14ac:dyDescent="0.15">
      <c r="G193" s="47">
        <v>121</v>
      </c>
      <c r="H193" s="141" t="s">
        <v>171</v>
      </c>
      <c r="I193" s="41">
        <v>270</v>
      </c>
      <c r="J193" s="27"/>
    </row>
    <row r="194" spans="7:10" ht="13.5" hidden="1" customHeight="1" x14ac:dyDescent="0.15">
      <c r="G194" s="47">
        <v>122</v>
      </c>
      <c r="H194" s="141" t="s">
        <v>172</v>
      </c>
      <c r="I194" s="41">
        <v>271</v>
      </c>
      <c r="J194" s="27"/>
    </row>
    <row r="195" spans="7:10" ht="13.5" hidden="1" customHeight="1" x14ac:dyDescent="0.15">
      <c r="G195" s="47">
        <v>123</v>
      </c>
      <c r="H195" s="141" t="s">
        <v>440</v>
      </c>
      <c r="I195" s="41">
        <v>272</v>
      </c>
      <c r="J195" s="27"/>
    </row>
    <row r="196" spans="7:10" ht="13.5" hidden="1" customHeight="1" x14ac:dyDescent="0.15">
      <c r="G196" s="47">
        <v>124</v>
      </c>
      <c r="H196" s="141" t="s">
        <v>627</v>
      </c>
      <c r="I196" s="41">
        <v>273</v>
      </c>
      <c r="J196" s="27"/>
    </row>
    <row r="197" spans="7:10" ht="13.5" hidden="1" customHeight="1" x14ac:dyDescent="0.15">
      <c r="G197" s="47">
        <v>125</v>
      </c>
      <c r="H197" s="141" t="s">
        <v>173</v>
      </c>
      <c r="I197" s="41">
        <v>274</v>
      </c>
      <c r="J197" s="27"/>
    </row>
    <row r="198" spans="7:10" ht="13.5" hidden="1" customHeight="1" x14ac:dyDescent="0.15">
      <c r="G198" s="47">
        <v>126</v>
      </c>
      <c r="H198" s="141" t="s">
        <v>174</v>
      </c>
      <c r="I198" s="41">
        <v>275</v>
      </c>
      <c r="J198" s="27"/>
    </row>
    <row r="199" spans="7:10" ht="13.5" hidden="1" customHeight="1" x14ac:dyDescent="0.15">
      <c r="G199" s="47">
        <v>127</v>
      </c>
      <c r="H199" s="141" t="s">
        <v>175</v>
      </c>
      <c r="I199" s="41">
        <v>276</v>
      </c>
      <c r="J199" s="27"/>
    </row>
    <row r="200" spans="7:10" ht="13.5" hidden="1" customHeight="1" x14ac:dyDescent="0.15">
      <c r="G200" s="47">
        <v>128</v>
      </c>
      <c r="H200" s="141" t="s">
        <v>467</v>
      </c>
      <c r="I200" s="41">
        <v>277</v>
      </c>
      <c r="J200" s="27"/>
    </row>
    <row r="201" spans="7:10" ht="13.5" hidden="1" customHeight="1" x14ac:dyDescent="0.15">
      <c r="G201" s="47">
        <v>129</v>
      </c>
      <c r="H201" s="141" t="s">
        <v>176</v>
      </c>
      <c r="I201" s="41">
        <v>278</v>
      </c>
      <c r="J201" s="27"/>
    </row>
    <row r="202" spans="7:10" ht="13.5" hidden="1" customHeight="1" x14ac:dyDescent="0.15">
      <c r="G202" s="47">
        <v>130</v>
      </c>
      <c r="H202" s="141" t="s">
        <v>441</v>
      </c>
      <c r="I202" s="41">
        <v>279</v>
      </c>
      <c r="J202" s="27"/>
    </row>
    <row r="203" spans="7:10" ht="13.5" hidden="1" customHeight="1" x14ac:dyDescent="0.15">
      <c r="G203" s="47">
        <v>131</v>
      </c>
      <c r="H203" s="141" t="s">
        <v>628</v>
      </c>
      <c r="I203" s="41">
        <v>280</v>
      </c>
      <c r="J203" s="27"/>
    </row>
    <row r="204" spans="7:10" ht="13.5" hidden="1" customHeight="1" x14ac:dyDescent="0.15">
      <c r="G204" s="47">
        <v>132</v>
      </c>
      <c r="H204" s="141" t="s">
        <v>629</v>
      </c>
      <c r="I204" s="41">
        <v>281</v>
      </c>
      <c r="J204" s="27"/>
    </row>
    <row r="205" spans="7:10" ht="13.5" hidden="1" customHeight="1" x14ac:dyDescent="0.15">
      <c r="G205" s="47">
        <v>133</v>
      </c>
      <c r="H205" s="141" t="s">
        <v>178</v>
      </c>
      <c r="I205" s="41">
        <v>282</v>
      </c>
      <c r="J205" s="27"/>
    </row>
    <row r="206" spans="7:10" ht="13.5" hidden="1" customHeight="1" x14ac:dyDescent="0.15">
      <c r="G206" s="47">
        <v>134</v>
      </c>
      <c r="H206" s="141" t="s">
        <v>179</v>
      </c>
      <c r="I206" s="41">
        <v>283</v>
      </c>
      <c r="J206" s="27"/>
    </row>
    <row r="207" spans="7:10" ht="13.5" hidden="1" customHeight="1" x14ac:dyDescent="0.15">
      <c r="G207" s="47">
        <v>135</v>
      </c>
      <c r="H207" s="141" t="s">
        <v>177</v>
      </c>
      <c r="I207" s="41">
        <v>284</v>
      </c>
      <c r="J207" s="27"/>
    </row>
    <row r="208" spans="7:10" ht="13.5" hidden="1" customHeight="1" x14ac:dyDescent="0.15">
      <c r="G208" s="47">
        <v>136</v>
      </c>
      <c r="H208" s="141" t="s">
        <v>630</v>
      </c>
      <c r="I208" s="41">
        <v>285</v>
      </c>
      <c r="J208" s="27"/>
    </row>
    <row r="209" spans="7:10" ht="13.5" hidden="1" customHeight="1" x14ac:dyDescent="0.15">
      <c r="G209" s="47">
        <v>137</v>
      </c>
      <c r="H209" s="141" t="s">
        <v>180</v>
      </c>
      <c r="I209" s="41">
        <v>286</v>
      </c>
      <c r="J209" s="27"/>
    </row>
    <row r="210" spans="7:10" ht="13.5" hidden="1" customHeight="1" x14ac:dyDescent="0.15">
      <c r="G210" s="47">
        <v>138</v>
      </c>
      <c r="H210" s="141" t="s">
        <v>181</v>
      </c>
      <c r="I210" s="41">
        <v>287</v>
      </c>
      <c r="J210" s="27"/>
    </row>
    <row r="211" spans="7:10" ht="13.5" hidden="1" customHeight="1" x14ac:dyDescent="0.15">
      <c r="G211" s="47">
        <v>139</v>
      </c>
      <c r="H211" s="141" t="s">
        <v>182</v>
      </c>
      <c r="I211" s="41">
        <v>288</v>
      </c>
      <c r="J211" s="27"/>
    </row>
    <row r="212" spans="7:10" ht="13.5" hidden="1" customHeight="1" x14ac:dyDescent="0.15">
      <c r="G212" s="47">
        <v>140</v>
      </c>
      <c r="H212" s="141" t="s">
        <v>524</v>
      </c>
      <c r="I212" s="41">
        <v>289</v>
      </c>
      <c r="J212" s="27"/>
    </row>
    <row r="213" spans="7:10" ht="13.5" hidden="1" customHeight="1" x14ac:dyDescent="0.15">
      <c r="G213" s="47">
        <v>141</v>
      </c>
      <c r="H213" s="141" t="s">
        <v>184</v>
      </c>
      <c r="I213" s="41">
        <v>290</v>
      </c>
      <c r="J213" s="27"/>
    </row>
    <row r="214" spans="7:10" ht="13.5" hidden="1" customHeight="1" x14ac:dyDescent="0.15">
      <c r="G214" s="47">
        <v>142</v>
      </c>
      <c r="H214" s="141" t="s">
        <v>715</v>
      </c>
      <c r="I214" s="41">
        <v>291</v>
      </c>
      <c r="J214" s="27"/>
    </row>
    <row r="215" spans="7:10" ht="13.5" hidden="1" customHeight="1" x14ac:dyDescent="0.15">
      <c r="G215" s="47">
        <v>143</v>
      </c>
      <c r="H215" s="141" t="s">
        <v>600</v>
      </c>
      <c r="I215" s="41">
        <v>292</v>
      </c>
      <c r="J215" s="27"/>
    </row>
    <row r="216" spans="7:10" ht="13.5" hidden="1" customHeight="1" x14ac:dyDescent="0.15">
      <c r="G216" s="47">
        <v>144</v>
      </c>
      <c r="H216" s="141" t="s">
        <v>491</v>
      </c>
      <c r="I216" s="41">
        <v>293</v>
      </c>
      <c r="J216" s="27"/>
    </row>
    <row r="217" spans="7:10" ht="13.5" hidden="1" customHeight="1" x14ac:dyDescent="0.15">
      <c r="G217" s="47">
        <v>145</v>
      </c>
      <c r="H217" s="141" t="s">
        <v>468</v>
      </c>
      <c r="I217" s="41">
        <v>294</v>
      </c>
      <c r="J217" s="27"/>
    </row>
    <row r="218" spans="7:10" ht="13.5" hidden="1" customHeight="1" x14ac:dyDescent="0.15">
      <c r="G218" s="47">
        <v>146</v>
      </c>
      <c r="H218" s="141" t="s">
        <v>601</v>
      </c>
      <c r="I218" s="41">
        <v>295</v>
      </c>
      <c r="J218" s="27"/>
    </row>
    <row r="219" spans="7:10" ht="13.5" hidden="1" customHeight="1" x14ac:dyDescent="0.15">
      <c r="G219" s="47">
        <v>147</v>
      </c>
      <c r="H219" s="141" t="s">
        <v>525</v>
      </c>
      <c r="I219" s="41">
        <v>296</v>
      </c>
      <c r="J219" s="27"/>
    </row>
    <row r="220" spans="7:10" ht="13.5" hidden="1" customHeight="1" x14ac:dyDescent="0.15">
      <c r="G220" s="47">
        <v>148</v>
      </c>
      <c r="H220" s="141" t="s">
        <v>185</v>
      </c>
      <c r="I220" s="41">
        <v>297</v>
      </c>
      <c r="J220" s="27"/>
    </row>
    <row r="221" spans="7:10" ht="13.5" hidden="1" customHeight="1" x14ac:dyDescent="0.15">
      <c r="G221" s="47">
        <v>149</v>
      </c>
      <c r="H221" s="141" t="s">
        <v>186</v>
      </c>
      <c r="I221" s="41">
        <v>298</v>
      </c>
      <c r="J221" s="27"/>
    </row>
    <row r="222" spans="7:10" ht="13.5" hidden="1" customHeight="1" x14ac:dyDescent="0.15">
      <c r="G222" s="47">
        <v>150</v>
      </c>
      <c r="H222" s="141" t="s">
        <v>716</v>
      </c>
      <c r="I222" s="41">
        <v>299</v>
      </c>
      <c r="J222" s="27"/>
    </row>
    <row r="223" spans="7:10" ht="13.5" hidden="1" customHeight="1" x14ac:dyDescent="0.15">
      <c r="G223" s="47">
        <v>151</v>
      </c>
      <c r="H223" s="141" t="s">
        <v>207</v>
      </c>
      <c r="I223" s="41">
        <v>300</v>
      </c>
      <c r="J223" s="27"/>
    </row>
    <row r="224" spans="7:10" ht="13.5" hidden="1" customHeight="1" x14ac:dyDescent="0.15">
      <c r="G224" s="47">
        <v>152</v>
      </c>
      <c r="H224" s="141" t="s">
        <v>187</v>
      </c>
      <c r="I224" s="41">
        <v>301</v>
      </c>
      <c r="J224" s="27"/>
    </row>
    <row r="225" spans="7:10" ht="13.5" hidden="1" customHeight="1" x14ac:dyDescent="0.15">
      <c r="G225" s="47">
        <v>153</v>
      </c>
      <c r="H225" s="141" t="s">
        <v>631</v>
      </c>
      <c r="I225" s="41">
        <v>302</v>
      </c>
      <c r="J225" s="27"/>
    </row>
    <row r="226" spans="7:10" ht="13.5" hidden="1" customHeight="1" x14ac:dyDescent="0.15">
      <c r="G226" s="47">
        <v>154</v>
      </c>
      <c r="H226" s="141" t="s">
        <v>188</v>
      </c>
      <c r="I226" s="41">
        <v>303</v>
      </c>
      <c r="J226" s="27"/>
    </row>
    <row r="227" spans="7:10" ht="13.5" hidden="1" customHeight="1" x14ac:dyDescent="0.15">
      <c r="G227" s="47">
        <v>155</v>
      </c>
      <c r="H227" s="141" t="s">
        <v>602</v>
      </c>
      <c r="I227" s="41">
        <v>304</v>
      </c>
      <c r="J227" s="27"/>
    </row>
    <row r="228" spans="7:10" ht="13.5" hidden="1" customHeight="1" x14ac:dyDescent="0.15">
      <c r="G228" s="47">
        <v>156</v>
      </c>
      <c r="H228" s="141" t="s">
        <v>189</v>
      </c>
      <c r="I228" s="41">
        <v>306</v>
      </c>
      <c r="J228" s="27"/>
    </row>
    <row r="229" spans="7:10" ht="13.5" hidden="1" customHeight="1" x14ac:dyDescent="0.15">
      <c r="G229" s="47">
        <v>157</v>
      </c>
      <c r="H229" s="141" t="s">
        <v>190</v>
      </c>
      <c r="I229" s="41">
        <v>307</v>
      </c>
      <c r="J229" s="27"/>
    </row>
    <row r="230" spans="7:10" ht="13.5" hidden="1" customHeight="1" x14ac:dyDescent="0.15">
      <c r="G230" s="47">
        <v>158</v>
      </c>
      <c r="H230" s="141" t="s">
        <v>632</v>
      </c>
      <c r="I230" s="41">
        <v>308</v>
      </c>
      <c r="J230" s="27"/>
    </row>
    <row r="231" spans="7:10" ht="13.5" hidden="1" customHeight="1" x14ac:dyDescent="0.15">
      <c r="G231" s="47">
        <v>159</v>
      </c>
      <c r="H231" s="141" t="s">
        <v>442</v>
      </c>
      <c r="I231" s="41">
        <v>309</v>
      </c>
      <c r="J231" s="27"/>
    </row>
    <row r="232" spans="7:10" ht="13.5" hidden="1" customHeight="1" x14ac:dyDescent="0.15">
      <c r="G232" s="47">
        <v>160</v>
      </c>
      <c r="H232" s="141" t="s">
        <v>191</v>
      </c>
      <c r="I232" s="41">
        <v>310</v>
      </c>
      <c r="J232" s="27"/>
    </row>
    <row r="233" spans="7:10" ht="13.5" hidden="1" customHeight="1" x14ac:dyDescent="0.15">
      <c r="G233" s="47">
        <v>161</v>
      </c>
      <c r="H233" s="141" t="s">
        <v>469</v>
      </c>
      <c r="I233" s="41">
        <v>311</v>
      </c>
      <c r="J233" s="27"/>
    </row>
    <row r="234" spans="7:10" ht="13.5" hidden="1" customHeight="1" x14ac:dyDescent="0.15">
      <c r="G234" s="47">
        <v>162</v>
      </c>
      <c r="H234" s="141" t="s">
        <v>192</v>
      </c>
      <c r="I234" s="41">
        <v>312</v>
      </c>
      <c r="J234" s="27"/>
    </row>
    <row r="235" spans="7:10" ht="13.5" hidden="1" customHeight="1" x14ac:dyDescent="0.15">
      <c r="G235" s="47">
        <v>163</v>
      </c>
      <c r="H235" s="141" t="s">
        <v>193</v>
      </c>
      <c r="I235" s="41">
        <v>313</v>
      </c>
      <c r="J235" s="27"/>
    </row>
    <row r="236" spans="7:10" ht="13.5" hidden="1" customHeight="1" x14ac:dyDescent="0.15">
      <c r="G236" s="47">
        <v>164</v>
      </c>
      <c r="H236" s="141" t="s">
        <v>443</v>
      </c>
      <c r="I236" s="41">
        <v>314</v>
      </c>
      <c r="J236" s="27"/>
    </row>
    <row r="237" spans="7:10" ht="13.5" hidden="1" customHeight="1" x14ac:dyDescent="0.15">
      <c r="G237" s="47">
        <v>165</v>
      </c>
      <c r="H237" s="141" t="s">
        <v>194</v>
      </c>
      <c r="I237" s="41">
        <v>315</v>
      </c>
      <c r="J237" s="27"/>
    </row>
    <row r="238" spans="7:10" ht="13.5" hidden="1" customHeight="1" x14ac:dyDescent="0.15">
      <c r="G238" s="47">
        <v>166</v>
      </c>
      <c r="H238" s="141" t="s">
        <v>195</v>
      </c>
      <c r="I238" s="41">
        <v>316</v>
      </c>
      <c r="J238" s="27"/>
    </row>
    <row r="239" spans="7:10" ht="13.5" hidden="1" customHeight="1" x14ac:dyDescent="0.15">
      <c r="G239" s="47">
        <v>167</v>
      </c>
      <c r="H239" s="141" t="s">
        <v>196</v>
      </c>
      <c r="I239" s="41">
        <v>317</v>
      </c>
      <c r="J239" s="27"/>
    </row>
    <row r="240" spans="7:10" ht="13.5" hidden="1" customHeight="1" x14ac:dyDescent="0.15">
      <c r="G240" s="47">
        <v>168</v>
      </c>
      <c r="H240" s="141" t="s">
        <v>197</v>
      </c>
      <c r="I240" s="41">
        <v>318</v>
      </c>
      <c r="J240" s="27"/>
    </row>
    <row r="241" spans="7:10" ht="13.5" hidden="1" customHeight="1" x14ac:dyDescent="0.15">
      <c r="G241" s="47">
        <v>169</v>
      </c>
      <c r="H241" s="141" t="s">
        <v>198</v>
      </c>
      <c r="I241" s="41">
        <v>319</v>
      </c>
      <c r="J241" s="27"/>
    </row>
    <row r="242" spans="7:10" ht="13.5" hidden="1" customHeight="1" x14ac:dyDescent="0.15">
      <c r="G242" s="47">
        <v>170</v>
      </c>
      <c r="H242" s="141" t="s">
        <v>199</v>
      </c>
      <c r="I242" s="41">
        <v>320</v>
      </c>
      <c r="J242" s="27"/>
    </row>
    <row r="243" spans="7:10" ht="13.5" hidden="1" customHeight="1" x14ac:dyDescent="0.15">
      <c r="G243" s="47">
        <v>171</v>
      </c>
      <c r="H243" s="141" t="s">
        <v>200</v>
      </c>
      <c r="I243" s="41">
        <v>321</v>
      </c>
      <c r="J243" s="27"/>
    </row>
    <row r="244" spans="7:10" ht="13.5" hidden="1" customHeight="1" x14ac:dyDescent="0.15">
      <c r="G244" s="47">
        <v>172</v>
      </c>
      <c r="H244" s="141" t="s">
        <v>201</v>
      </c>
      <c r="I244" s="41">
        <v>322</v>
      </c>
      <c r="J244" s="27"/>
    </row>
    <row r="245" spans="7:10" ht="13.5" hidden="1" customHeight="1" x14ac:dyDescent="0.15">
      <c r="G245" s="47">
        <v>173</v>
      </c>
      <c r="H245" s="141" t="s">
        <v>202</v>
      </c>
      <c r="I245" s="41">
        <v>323</v>
      </c>
      <c r="J245" s="27"/>
    </row>
    <row r="246" spans="7:10" ht="13.5" hidden="1" customHeight="1" x14ac:dyDescent="0.15">
      <c r="G246" s="47">
        <v>174</v>
      </c>
      <c r="H246" s="141" t="s">
        <v>203</v>
      </c>
      <c r="I246" s="41">
        <v>324</v>
      </c>
      <c r="J246" s="27"/>
    </row>
    <row r="247" spans="7:10" ht="13.5" hidden="1" customHeight="1" x14ac:dyDescent="0.15">
      <c r="G247" s="47">
        <v>175</v>
      </c>
      <c r="H247" s="141" t="s">
        <v>204</v>
      </c>
      <c r="I247" s="41">
        <v>325</v>
      </c>
      <c r="J247" s="27"/>
    </row>
    <row r="248" spans="7:10" ht="13.5" hidden="1" customHeight="1" x14ac:dyDescent="0.15">
      <c r="G248" s="47">
        <v>176</v>
      </c>
      <c r="H248" s="141" t="s">
        <v>205</v>
      </c>
      <c r="I248" s="41">
        <v>326</v>
      </c>
      <c r="J248" s="27"/>
    </row>
    <row r="249" spans="7:10" ht="13.5" hidden="1" customHeight="1" x14ac:dyDescent="0.15">
      <c r="G249" s="47">
        <v>177</v>
      </c>
      <c r="H249" s="141" t="s">
        <v>206</v>
      </c>
      <c r="I249" s="41">
        <v>327</v>
      </c>
      <c r="J249" s="27"/>
    </row>
    <row r="250" spans="7:10" ht="13.5" hidden="1" customHeight="1" x14ac:dyDescent="0.15">
      <c r="G250" s="47">
        <v>178</v>
      </c>
      <c r="H250" s="141" t="s">
        <v>717</v>
      </c>
      <c r="I250" s="41">
        <v>328</v>
      </c>
      <c r="J250" s="27"/>
    </row>
    <row r="251" spans="7:10" ht="13.5" hidden="1" customHeight="1" x14ac:dyDescent="0.15">
      <c r="G251" s="47">
        <v>179</v>
      </c>
      <c r="H251" s="141" t="s">
        <v>420</v>
      </c>
      <c r="I251" s="41">
        <v>329</v>
      </c>
      <c r="J251" s="27"/>
    </row>
    <row r="252" spans="7:10" ht="13.5" hidden="1" customHeight="1" x14ac:dyDescent="0.15">
      <c r="G252" s="47">
        <v>180</v>
      </c>
      <c r="H252" s="141" t="s">
        <v>672</v>
      </c>
      <c r="I252" s="41">
        <v>330</v>
      </c>
      <c r="J252" s="27"/>
    </row>
    <row r="253" spans="7:10" ht="13.5" hidden="1" customHeight="1" x14ac:dyDescent="0.15">
      <c r="G253" s="47">
        <v>181</v>
      </c>
      <c r="H253" s="141" t="s">
        <v>208</v>
      </c>
      <c r="I253" s="41">
        <v>331</v>
      </c>
      <c r="J253" s="27"/>
    </row>
    <row r="254" spans="7:10" ht="13.5" hidden="1" customHeight="1" x14ac:dyDescent="0.15">
      <c r="G254" s="47">
        <v>182</v>
      </c>
      <c r="H254" s="141" t="s">
        <v>633</v>
      </c>
      <c r="I254" s="41">
        <v>332</v>
      </c>
      <c r="J254" s="27"/>
    </row>
    <row r="255" spans="7:10" ht="13.5" hidden="1" customHeight="1" x14ac:dyDescent="0.15">
      <c r="G255" s="47">
        <v>183</v>
      </c>
      <c r="H255" s="141" t="s">
        <v>209</v>
      </c>
      <c r="I255" s="41">
        <v>333</v>
      </c>
      <c r="J255" s="27"/>
    </row>
    <row r="256" spans="7:10" ht="13.5" hidden="1" customHeight="1" x14ac:dyDescent="0.15">
      <c r="G256" s="47">
        <v>184</v>
      </c>
      <c r="H256" s="141" t="s">
        <v>210</v>
      </c>
      <c r="I256" s="41">
        <v>334</v>
      </c>
      <c r="J256" s="27"/>
    </row>
    <row r="257" spans="7:10" ht="13.5" hidden="1" customHeight="1" x14ac:dyDescent="0.15">
      <c r="G257" s="47">
        <v>185</v>
      </c>
      <c r="H257" s="141" t="s">
        <v>211</v>
      </c>
      <c r="I257" s="41">
        <v>335</v>
      </c>
      <c r="J257" s="27"/>
    </row>
    <row r="258" spans="7:10" ht="13.5" hidden="1" customHeight="1" x14ac:dyDescent="0.15">
      <c r="G258" s="47">
        <v>186</v>
      </c>
      <c r="H258" s="141" t="s">
        <v>212</v>
      </c>
      <c r="I258" s="41">
        <v>336</v>
      </c>
      <c r="J258" s="27"/>
    </row>
    <row r="259" spans="7:10" ht="13.5" hidden="1" customHeight="1" x14ac:dyDescent="0.15">
      <c r="G259" s="47">
        <v>187</v>
      </c>
      <c r="H259" s="141" t="s">
        <v>444</v>
      </c>
      <c r="I259" s="41">
        <v>337</v>
      </c>
      <c r="J259" s="27"/>
    </row>
    <row r="260" spans="7:10" ht="13.5" hidden="1" customHeight="1" x14ac:dyDescent="0.15">
      <c r="G260" s="47">
        <v>188</v>
      </c>
      <c r="H260" s="141" t="s">
        <v>213</v>
      </c>
      <c r="I260" s="41">
        <v>338</v>
      </c>
      <c r="J260" s="27"/>
    </row>
    <row r="261" spans="7:10" ht="13.5" hidden="1" customHeight="1" x14ac:dyDescent="0.15">
      <c r="G261" s="47">
        <v>189</v>
      </c>
      <c r="H261" s="141" t="s">
        <v>718</v>
      </c>
      <c r="I261" s="41">
        <v>339</v>
      </c>
      <c r="J261" s="27"/>
    </row>
    <row r="262" spans="7:10" ht="13.5" hidden="1" customHeight="1" x14ac:dyDescent="0.15">
      <c r="G262" s="47">
        <v>190</v>
      </c>
      <c r="H262" s="141" t="s">
        <v>214</v>
      </c>
      <c r="I262" s="42">
        <v>341</v>
      </c>
      <c r="J262" s="27"/>
    </row>
    <row r="263" spans="7:10" ht="13.5" hidden="1" customHeight="1" x14ac:dyDescent="0.15">
      <c r="G263" s="47">
        <v>191</v>
      </c>
      <c r="H263" s="141" t="s">
        <v>215</v>
      </c>
      <c r="I263" s="41">
        <v>342</v>
      </c>
      <c r="J263" s="27"/>
    </row>
    <row r="264" spans="7:10" ht="13.5" hidden="1" customHeight="1" x14ac:dyDescent="0.15">
      <c r="G264" s="47">
        <v>192</v>
      </c>
      <c r="H264" s="141" t="s">
        <v>445</v>
      </c>
      <c r="I264" s="41">
        <v>343</v>
      </c>
      <c r="J264" s="27"/>
    </row>
    <row r="265" spans="7:10" ht="13.5" hidden="1" customHeight="1" x14ac:dyDescent="0.15">
      <c r="G265" s="47">
        <v>193</v>
      </c>
      <c r="H265" s="141" t="s">
        <v>216</v>
      </c>
      <c r="I265" s="41">
        <v>344</v>
      </c>
      <c r="J265" s="27"/>
    </row>
    <row r="266" spans="7:10" ht="13.5" hidden="1" customHeight="1" x14ac:dyDescent="0.15">
      <c r="G266" s="47">
        <v>194</v>
      </c>
      <c r="H266" s="141" t="s">
        <v>217</v>
      </c>
      <c r="I266" s="41">
        <v>345</v>
      </c>
      <c r="J266" s="27"/>
    </row>
    <row r="267" spans="7:10" ht="13.5" hidden="1" customHeight="1" x14ac:dyDescent="0.15">
      <c r="G267" s="47">
        <v>195</v>
      </c>
      <c r="H267" s="141" t="s">
        <v>634</v>
      </c>
      <c r="I267" s="41">
        <v>346</v>
      </c>
      <c r="J267" s="27"/>
    </row>
    <row r="268" spans="7:10" ht="13.5" hidden="1" customHeight="1" x14ac:dyDescent="0.15">
      <c r="G268" s="47">
        <v>196</v>
      </c>
      <c r="H268" s="141" t="s">
        <v>218</v>
      </c>
      <c r="I268" s="41">
        <v>347</v>
      </c>
      <c r="J268" s="27"/>
    </row>
    <row r="269" spans="7:10" ht="13.5" hidden="1" customHeight="1" x14ac:dyDescent="0.15">
      <c r="G269" s="47">
        <v>197</v>
      </c>
      <c r="H269" s="141" t="s">
        <v>219</v>
      </c>
      <c r="I269" s="41">
        <v>348</v>
      </c>
      <c r="J269" s="27"/>
    </row>
    <row r="270" spans="7:10" ht="13.5" hidden="1" customHeight="1" x14ac:dyDescent="0.15">
      <c r="G270" s="47">
        <v>198</v>
      </c>
      <c r="H270" s="141" t="s">
        <v>220</v>
      </c>
      <c r="I270" s="41">
        <v>349</v>
      </c>
      <c r="J270" s="27"/>
    </row>
    <row r="271" spans="7:10" ht="13.5" hidden="1" customHeight="1" x14ac:dyDescent="0.15">
      <c r="G271" s="47">
        <v>199</v>
      </c>
      <c r="H271" s="141" t="s">
        <v>446</v>
      </c>
      <c r="I271" s="41">
        <v>350</v>
      </c>
      <c r="J271" s="27"/>
    </row>
    <row r="272" spans="7:10" ht="13.5" hidden="1" customHeight="1" x14ac:dyDescent="0.15">
      <c r="G272" s="47">
        <v>200</v>
      </c>
      <c r="H272" s="141" t="s">
        <v>470</v>
      </c>
      <c r="I272" s="41">
        <v>351</v>
      </c>
      <c r="J272" s="27"/>
    </row>
    <row r="273" spans="7:10" ht="13.5" hidden="1" customHeight="1" x14ac:dyDescent="0.15">
      <c r="G273" s="47">
        <v>201</v>
      </c>
      <c r="H273" s="141" t="s">
        <v>492</v>
      </c>
      <c r="I273" s="41">
        <v>352</v>
      </c>
      <c r="J273" s="27"/>
    </row>
    <row r="274" spans="7:10" ht="13.5" hidden="1" customHeight="1" x14ac:dyDescent="0.15">
      <c r="G274" s="47">
        <v>202</v>
      </c>
      <c r="H274" s="141" t="s">
        <v>493</v>
      </c>
      <c r="I274" s="41">
        <v>353</v>
      </c>
      <c r="J274" s="27"/>
    </row>
    <row r="275" spans="7:10" ht="13.5" hidden="1" customHeight="1" x14ac:dyDescent="0.15">
      <c r="G275" s="47">
        <v>203</v>
      </c>
      <c r="H275" s="141" t="s">
        <v>635</v>
      </c>
      <c r="I275" s="41">
        <v>354</v>
      </c>
      <c r="J275" s="27"/>
    </row>
    <row r="276" spans="7:10" ht="13.5" hidden="1" customHeight="1" x14ac:dyDescent="0.15">
      <c r="G276" s="47">
        <v>204</v>
      </c>
      <c r="H276" s="141" t="s">
        <v>221</v>
      </c>
      <c r="I276" s="42">
        <v>355</v>
      </c>
      <c r="J276" s="27"/>
    </row>
    <row r="277" spans="7:10" ht="13.5" hidden="1" customHeight="1" x14ac:dyDescent="0.15">
      <c r="G277" s="47">
        <v>205</v>
      </c>
      <c r="H277" s="141" t="s">
        <v>222</v>
      </c>
      <c r="I277" s="41">
        <v>356</v>
      </c>
      <c r="J277" s="27"/>
    </row>
    <row r="278" spans="7:10" ht="13.5" hidden="1" customHeight="1" x14ac:dyDescent="0.15">
      <c r="G278" s="47">
        <v>206</v>
      </c>
      <c r="H278" s="141" t="s">
        <v>223</v>
      </c>
      <c r="I278" s="41">
        <v>357</v>
      </c>
      <c r="J278" s="27"/>
    </row>
    <row r="279" spans="7:10" ht="13.5" hidden="1" customHeight="1" x14ac:dyDescent="0.15">
      <c r="G279" s="47">
        <v>207</v>
      </c>
      <c r="H279" s="141" t="s">
        <v>224</v>
      </c>
      <c r="I279" s="41">
        <v>358</v>
      </c>
      <c r="J279" s="27"/>
    </row>
    <row r="280" spans="7:10" ht="13.5" hidden="1" customHeight="1" x14ac:dyDescent="0.15">
      <c r="G280" s="47">
        <v>208</v>
      </c>
      <c r="H280" s="141" t="s">
        <v>637</v>
      </c>
      <c r="I280" s="41">
        <v>359</v>
      </c>
      <c r="J280" s="27"/>
    </row>
    <row r="281" spans="7:10" ht="13.5" hidden="1" customHeight="1" x14ac:dyDescent="0.15">
      <c r="G281" s="47">
        <v>209</v>
      </c>
      <c r="H281" s="141" t="s">
        <v>636</v>
      </c>
      <c r="I281" s="41">
        <v>360</v>
      </c>
      <c r="J281" s="27"/>
    </row>
    <row r="282" spans="7:10" ht="13.5" hidden="1" customHeight="1" x14ac:dyDescent="0.15">
      <c r="G282" s="47">
        <v>210</v>
      </c>
      <c r="H282" s="141" t="s">
        <v>225</v>
      </c>
      <c r="I282" s="41">
        <v>361</v>
      </c>
      <c r="J282" s="27"/>
    </row>
    <row r="283" spans="7:10" ht="13.5" hidden="1" customHeight="1" x14ac:dyDescent="0.15">
      <c r="G283" s="47">
        <v>211</v>
      </c>
      <c r="H283" s="141" t="s">
        <v>226</v>
      </c>
      <c r="I283" s="41">
        <v>362</v>
      </c>
      <c r="J283" s="27"/>
    </row>
    <row r="284" spans="7:10" ht="13.5" hidden="1" customHeight="1" x14ac:dyDescent="0.15">
      <c r="G284" s="47">
        <v>212</v>
      </c>
      <c r="H284" s="141" t="s">
        <v>227</v>
      </c>
      <c r="I284" s="41">
        <v>363</v>
      </c>
      <c r="J284" s="27"/>
    </row>
    <row r="285" spans="7:10" ht="13.5" hidden="1" customHeight="1" x14ac:dyDescent="0.15">
      <c r="G285" s="47">
        <v>213</v>
      </c>
      <c r="H285" s="141" t="s">
        <v>228</v>
      </c>
      <c r="I285" s="41">
        <v>364</v>
      </c>
      <c r="J285" s="27"/>
    </row>
    <row r="286" spans="7:10" ht="13.5" hidden="1" customHeight="1" x14ac:dyDescent="0.15">
      <c r="G286" s="47">
        <v>214</v>
      </c>
      <c r="H286" s="141" t="s">
        <v>229</v>
      </c>
      <c r="I286" s="41">
        <v>365</v>
      </c>
      <c r="J286" s="27"/>
    </row>
    <row r="287" spans="7:10" ht="13.5" hidden="1" customHeight="1" x14ac:dyDescent="0.15">
      <c r="G287" s="47">
        <v>215</v>
      </c>
      <c r="H287" s="141" t="s">
        <v>230</v>
      </c>
      <c r="I287" s="41">
        <v>366</v>
      </c>
      <c r="J287" s="27"/>
    </row>
    <row r="288" spans="7:10" ht="13.5" hidden="1" customHeight="1" x14ac:dyDescent="0.15">
      <c r="G288" s="47">
        <v>216</v>
      </c>
      <c r="H288" s="141" t="s">
        <v>231</v>
      </c>
      <c r="I288" s="41">
        <v>367</v>
      </c>
      <c r="J288" s="27"/>
    </row>
    <row r="289" spans="7:10" ht="13.5" hidden="1" customHeight="1" x14ac:dyDescent="0.15">
      <c r="G289" s="47">
        <v>217</v>
      </c>
      <c r="H289" s="141" t="s">
        <v>232</v>
      </c>
      <c r="I289" s="41">
        <v>368</v>
      </c>
      <c r="J289" s="27"/>
    </row>
    <row r="290" spans="7:10" ht="13.5" hidden="1" customHeight="1" x14ac:dyDescent="0.15">
      <c r="G290" s="47">
        <v>218</v>
      </c>
      <c r="H290" s="141" t="s">
        <v>233</v>
      </c>
      <c r="I290" s="41">
        <v>369</v>
      </c>
      <c r="J290" s="27"/>
    </row>
    <row r="291" spans="7:10" ht="13.5" hidden="1" customHeight="1" x14ac:dyDescent="0.15">
      <c r="G291" s="47">
        <v>219</v>
      </c>
      <c r="H291" s="141" t="s">
        <v>234</v>
      </c>
      <c r="I291" s="41">
        <v>370</v>
      </c>
      <c r="J291" s="27"/>
    </row>
    <row r="292" spans="7:10" ht="13.5" hidden="1" customHeight="1" x14ac:dyDescent="0.15">
      <c r="G292" s="47">
        <v>220</v>
      </c>
      <c r="H292" s="141" t="s">
        <v>421</v>
      </c>
      <c r="I292" s="41">
        <v>371</v>
      </c>
      <c r="J292" s="27"/>
    </row>
    <row r="293" spans="7:10" ht="13.5" hidden="1" customHeight="1" x14ac:dyDescent="0.15">
      <c r="G293" s="47">
        <v>221</v>
      </c>
      <c r="H293" s="141" t="s">
        <v>673</v>
      </c>
      <c r="I293" s="41">
        <v>372</v>
      </c>
      <c r="J293" s="27"/>
    </row>
    <row r="294" spans="7:10" ht="13.5" hidden="1" customHeight="1" x14ac:dyDescent="0.15">
      <c r="G294" s="47">
        <v>222</v>
      </c>
      <c r="H294" s="141" t="s">
        <v>235</v>
      </c>
      <c r="I294" s="41">
        <v>373</v>
      </c>
      <c r="J294" s="27"/>
    </row>
    <row r="295" spans="7:10" ht="13.5" hidden="1" customHeight="1" x14ac:dyDescent="0.15">
      <c r="G295" s="47">
        <v>223</v>
      </c>
      <c r="H295" s="141" t="s">
        <v>236</v>
      </c>
      <c r="I295" s="41">
        <v>374</v>
      </c>
      <c r="J295" s="27"/>
    </row>
    <row r="296" spans="7:10" ht="13.5" hidden="1" customHeight="1" x14ac:dyDescent="0.15">
      <c r="G296" s="47">
        <v>224</v>
      </c>
      <c r="H296" s="141" t="s">
        <v>237</v>
      </c>
      <c r="I296" s="41">
        <v>375</v>
      </c>
      <c r="J296" s="27"/>
    </row>
    <row r="297" spans="7:10" ht="13.5" hidden="1" customHeight="1" x14ac:dyDescent="0.15">
      <c r="G297" s="47">
        <v>225</v>
      </c>
      <c r="H297" s="141" t="s">
        <v>238</v>
      </c>
      <c r="I297" s="41">
        <v>376</v>
      </c>
      <c r="J297" s="27"/>
    </row>
    <row r="298" spans="7:10" ht="13.5" hidden="1" customHeight="1" x14ac:dyDescent="0.15">
      <c r="G298" s="47">
        <v>226</v>
      </c>
      <c r="H298" s="141" t="s">
        <v>239</v>
      </c>
      <c r="I298" s="41">
        <v>377</v>
      </c>
      <c r="J298" s="27"/>
    </row>
    <row r="299" spans="7:10" ht="13.5" hidden="1" customHeight="1" x14ac:dyDescent="0.15">
      <c r="G299" s="47">
        <v>227</v>
      </c>
      <c r="H299" s="141" t="s">
        <v>240</v>
      </c>
      <c r="I299" s="41">
        <v>378</v>
      </c>
      <c r="J299" s="27"/>
    </row>
    <row r="300" spans="7:10" ht="13.5" hidden="1" customHeight="1" x14ac:dyDescent="0.15">
      <c r="G300" s="47">
        <v>228</v>
      </c>
      <c r="H300" s="141" t="s">
        <v>241</v>
      </c>
      <c r="I300" s="41">
        <v>379</v>
      </c>
      <c r="J300" s="27"/>
    </row>
    <row r="301" spans="7:10" ht="13.5" hidden="1" customHeight="1" x14ac:dyDescent="0.15">
      <c r="G301" s="47">
        <v>229</v>
      </c>
      <c r="H301" s="141" t="s">
        <v>242</v>
      </c>
      <c r="I301" s="41">
        <v>380</v>
      </c>
      <c r="J301" s="27"/>
    </row>
    <row r="302" spans="7:10" ht="13.5" hidden="1" customHeight="1" x14ac:dyDescent="0.15">
      <c r="G302" s="47">
        <v>230</v>
      </c>
      <c r="H302" s="141" t="s">
        <v>243</v>
      </c>
      <c r="I302" s="41">
        <v>381</v>
      </c>
      <c r="J302" s="27"/>
    </row>
    <row r="303" spans="7:10" ht="13.5" hidden="1" customHeight="1" x14ac:dyDescent="0.15">
      <c r="G303" s="47">
        <v>231</v>
      </c>
      <c r="H303" s="141" t="s">
        <v>244</v>
      </c>
      <c r="I303" s="41">
        <v>382</v>
      </c>
      <c r="J303" s="27"/>
    </row>
    <row r="304" spans="7:10" ht="13.5" hidden="1" customHeight="1" x14ac:dyDescent="0.15">
      <c r="G304" s="47">
        <v>232</v>
      </c>
      <c r="H304" s="141" t="s">
        <v>245</v>
      </c>
      <c r="I304" s="41">
        <v>383</v>
      </c>
      <c r="J304" s="27"/>
    </row>
    <row r="305" spans="7:10" ht="13.5" hidden="1" customHeight="1" x14ac:dyDescent="0.15">
      <c r="G305" s="47">
        <v>233</v>
      </c>
      <c r="H305" s="141" t="s">
        <v>246</v>
      </c>
      <c r="I305" s="41">
        <v>384</v>
      </c>
      <c r="J305" s="27"/>
    </row>
    <row r="306" spans="7:10" ht="13.5" hidden="1" customHeight="1" x14ac:dyDescent="0.15">
      <c r="G306" s="47">
        <v>234</v>
      </c>
      <c r="H306" s="141" t="s">
        <v>247</v>
      </c>
      <c r="I306" s="41">
        <v>385</v>
      </c>
      <c r="J306" s="27"/>
    </row>
    <row r="307" spans="7:10" ht="13.5" hidden="1" customHeight="1" x14ac:dyDescent="0.15">
      <c r="G307" s="47">
        <v>235</v>
      </c>
      <c r="H307" s="141" t="s">
        <v>248</v>
      </c>
      <c r="I307" s="41">
        <v>386</v>
      </c>
      <c r="J307" s="27"/>
    </row>
    <row r="308" spans="7:10" ht="13.5" hidden="1" customHeight="1" x14ac:dyDescent="0.15">
      <c r="G308" s="47">
        <v>236</v>
      </c>
      <c r="H308" s="141" t="s">
        <v>447</v>
      </c>
      <c r="I308" s="41">
        <v>387</v>
      </c>
      <c r="J308" s="27"/>
    </row>
    <row r="309" spans="7:10" ht="13.5" hidden="1" customHeight="1" x14ac:dyDescent="0.15">
      <c r="G309" s="47">
        <v>237</v>
      </c>
      <c r="H309" s="141" t="s">
        <v>638</v>
      </c>
      <c r="I309" s="41">
        <v>388</v>
      </c>
      <c r="J309" s="27"/>
    </row>
    <row r="310" spans="7:10" ht="13.5" hidden="1" customHeight="1" x14ac:dyDescent="0.15">
      <c r="G310" s="47">
        <v>238</v>
      </c>
      <c r="H310" s="141" t="s">
        <v>639</v>
      </c>
      <c r="I310" s="41">
        <v>389</v>
      </c>
      <c r="J310" s="27"/>
    </row>
    <row r="311" spans="7:10" ht="13.5" hidden="1" customHeight="1" x14ac:dyDescent="0.15">
      <c r="G311" s="47">
        <v>239</v>
      </c>
      <c r="H311" s="141" t="s">
        <v>249</v>
      </c>
      <c r="I311" s="42">
        <v>390</v>
      </c>
      <c r="J311" s="27"/>
    </row>
    <row r="312" spans="7:10" ht="13.5" hidden="1" customHeight="1" x14ac:dyDescent="0.15">
      <c r="G312" s="47">
        <v>240</v>
      </c>
      <c r="H312" s="141" t="s">
        <v>250</v>
      </c>
      <c r="I312" s="41">
        <v>391</v>
      </c>
      <c r="J312" s="27"/>
    </row>
    <row r="313" spans="7:10" ht="13.5" hidden="1" customHeight="1" x14ac:dyDescent="0.15">
      <c r="G313" s="47">
        <v>241</v>
      </c>
      <c r="H313" s="141" t="s">
        <v>251</v>
      </c>
      <c r="I313" s="41">
        <v>392</v>
      </c>
      <c r="J313" s="27"/>
    </row>
    <row r="314" spans="7:10" ht="13.5" hidden="1" customHeight="1" x14ac:dyDescent="0.15">
      <c r="G314" s="47">
        <v>242</v>
      </c>
      <c r="H314" s="141" t="s">
        <v>603</v>
      </c>
      <c r="I314" s="41">
        <v>396</v>
      </c>
      <c r="J314" s="27"/>
    </row>
    <row r="315" spans="7:10" ht="13.5" hidden="1" customHeight="1" x14ac:dyDescent="0.15">
      <c r="G315" s="47">
        <v>243</v>
      </c>
      <c r="H315" s="141" t="s">
        <v>422</v>
      </c>
      <c r="I315" s="41">
        <v>397</v>
      </c>
      <c r="J315" s="27"/>
    </row>
    <row r="316" spans="7:10" ht="13.5" hidden="1" customHeight="1" x14ac:dyDescent="0.15">
      <c r="G316" s="47">
        <v>244</v>
      </c>
      <c r="H316" s="141" t="s">
        <v>674</v>
      </c>
      <c r="I316" s="41">
        <v>399</v>
      </c>
      <c r="J316" s="27"/>
    </row>
    <row r="317" spans="7:10" ht="13.5" hidden="1" customHeight="1" x14ac:dyDescent="0.15">
      <c r="G317" s="47">
        <v>245</v>
      </c>
      <c r="H317" s="141" t="s">
        <v>252</v>
      </c>
      <c r="I317" s="41">
        <v>401</v>
      </c>
      <c r="J317" s="27"/>
    </row>
    <row r="318" spans="7:10" ht="13.5" hidden="1" customHeight="1" x14ac:dyDescent="0.15">
      <c r="G318" s="47">
        <v>246</v>
      </c>
      <c r="H318" s="141" t="s">
        <v>253</v>
      </c>
      <c r="I318" s="41">
        <v>402</v>
      </c>
      <c r="J318" s="27"/>
    </row>
    <row r="319" spans="7:10" ht="13.5" hidden="1" customHeight="1" x14ac:dyDescent="0.15">
      <c r="G319" s="47">
        <v>247</v>
      </c>
      <c r="H319" s="141" t="s">
        <v>448</v>
      </c>
      <c r="I319" s="41">
        <v>403</v>
      </c>
      <c r="J319" s="27"/>
    </row>
    <row r="320" spans="7:10" ht="13.5" hidden="1" customHeight="1" x14ac:dyDescent="0.15">
      <c r="G320" s="47">
        <v>248</v>
      </c>
      <c r="H320" s="141" t="s">
        <v>254</v>
      </c>
      <c r="I320" s="41">
        <v>404</v>
      </c>
      <c r="J320" s="27"/>
    </row>
    <row r="321" spans="7:10" ht="13.5" hidden="1" customHeight="1" x14ac:dyDescent="0.15">
      <c r="G321" s="47">
        <v>249</v>
      </c>
      <c r="H321" s="141" t="s">
        <v>526</v>
      </c>
      <c r="I321" s="41">
        <v>405</v>
      </c>
      <c r="J321" s="27"/>
    </row>
    <row r="322" spans="7:10" ht="13.5" hidden="1" customHeight="1" x14ac:dyDescent="0.15">
      <c r="G322" s="47">
        <v>250</v>
      </c>
      <c r="H322" s="141" t="s">
        <v>255</v>
      </c>
      <c r="I322" s="41">
        <v>406</v>
      </c>
      <c r="J322" s="27"/>
    </row>
    <row r="323" spans="7:10" ht="13.5" hidden="1" customHeight="1" x14ac:dyDescent="0.15">
      <c r="G323" s="47">
        <v>251</v>
      </c>
      <c r="H323" s="141" t="s">
        <v>256</v>
      </c>
      <c r="I323" s="41">
        <v>407</v>
      </c>
      <c r="J323" s="27"/>
    </row>
    <row r="324" spans="7:10" ht="13.5" hidden="1" customHeight="1" x14ac:dyDescent="0.15">
      <c r="G324" s="47">
        <v>252</v>
      </c>
      <c r="H324" s="141" t="s">
        <v>257</v>
      </c>
      <c r="I324" s="41">
        <v>408</v>
      </c>
      <c r="J324" s="27"/>
    </row>
    <row r="325" spans="7:10" ht="13.5" hidden="1" customHeight="1" x14ac:dyDescent="0.15">
      <c r="G325" s="47">
        <v>253</v>
      </c>
      <c r="H325" s="141" t="s">
        <v>449</v>
      </c>
      <c r="I325" s="41">
        <v>409</v>
      </c>
      <c r="J325" s="27"/>
    </row>
    <row r="326" spans="7:10" ht="13.5" hidden="1" customHeight="1" x14ac:dyDescent="0.15">
      <c r="G326" s="47">
        <v>254</v>
      </c>
      <c r="H326" s="141" t="s">
        <v>258</v>
      </c>
      <c r="I326" s="41">
        <v>410</v>
      </c>
      <c r="J326" s="27"/>
    </row>
    <row r="327" spans="7:10" ht="13.5" hidden="1" customHeight="1" x14ac:dyDescent="0.15">
      <c r="G327" s="47">
        <v>255</v>
      </c>
      <c r="H327" s="141" t="s">
        <v>259</v>
      </c>
      <c r="I327" s="41">
        <v>411</v>
      </c>
      <c r="J327" s="27"/>
    </row>
    <row r="328" spans="7:10" ht="13.5" hidden="1" customHeight="1" x14ac:dyDescent="0.15">
      <c r="G328" s="47">
        <v>256</v>
      </c>
      <c r="H328" s="141" t="s">
        <v>527</v>
      </c>
      <c r="I328" s="41">
        <v>412</v>
      </c>
      <c r="J328" s="27"/>
    </row>
    <row r="329" spans="7:10" ht="13.5" hidden="1" customHeight="1" x14ac:dyDescent="0.15">
      <c r="G329" s="47">
        <v>257</v>
      </c>
      <c r="H329" s="141" t="s">
        <v>260</v>
      </c>
      <c r="I329" s="41">
        <v>413</v>
      </c>
      <c r="J329" s="27"/>
    </row>
    <row r="330" spans="7:10" ht="13.5" hidden="1" customHeight="1" x14ac:dyDescent="0.15">
      <c r="G330" s="47">
        <v>258</v>
      </c>
      <c r="H330" s="141" t="s">
        <v>471</v>
      </c>
      <c r="I330" s="41">
        <v>414</v>
      </c>
      <c r="J330" s="27"/>
    </row>
    <row r="331" spans="7:10" ht="13.5" hidden="1" customHeight="1" x14ac:dyDescent="0.15">
      <c r="G331" s="47">
        <v>259</v>
      </c>
      <c r="H331" s="141" t="s">
        <v>261</v>
      </c>
      <c r="I331" s="41">
        <v>415</v>
      </c>
      <c r="J331" s="27"/>
    </row>
    <row r="332" spans="7:10" ht="13.5" hidden="1" customHeight="1" x14ac:dyDescent="0.15">
      <c r="G332" s="47">
        <v>260</v>
      </c>
      <c r="H332" s="141" t="s">
        <v>262</v>
      </c>
      <c r="I332" s="41">
        <v>416</v>
      </c>
      <c r="J332" s="27"/>
    </row>
    <row r="333" spans="7:10" ht="13.5" hidden="1" customHeight="1" x14ac:dyDescent="0.15">
      <c r="G333" s="47">
        <v>261</v>
      </c>
      <c r="H333" s="141" t="s">
        <v>263</v>
      </c>
      <c r="I333" s="41">
        <v>418</v>
      </c>
      <c r="J333" s="27"/>
    </row>
    <row r="334" spans="7:10" ht="13.5" hidden="1" customHeight="1" x14ac:dyDescent="0.15">
      <c r="G334" s="47">
        <v>262</v>
      </c>
      <c r="H334" s="141" t="s">
        <v>528</v>
      </c>
      <c r="I334" s="41">
        <v>419</v>
      </c>
      <c r="J334" s="27"/>
    </row>
    <row r="335" spans="7:10" ht="13.5" hidden="1" customHeight="1" x14ac:dyDescent="0.15">
      <c r="G335" s="47">
        <v>263</v>
      </c>
      <c r="H335" s="141" t="s">
        <v>529</v>
      </c>
      <c r="I335" s="41">
        <v>420</v>
      </c>
      <c r="J335" s="27"/>
    </row>
    <row r="336" spans="7:10" ht="13.5" hidden="1" customHeight="1" x14ac:dyDescent="0.15">
      <c r="G336" s="47">
        <v>264</v>
      </c>
      <c r="H336" s="141" t="s">
        <v>423</v>
      </c>
      <c r="I336" s="41">
        <v>421</v>
      </c>
      <c r="J336" s="27"/>
    </row>
    <row r="337" spans="7:10" ht="13.5" hidden="1" customHeight="1" x14ac:dyDescent="0.15">
      <c r="G337" s="47">
        <v>265</v>
      </c>
      <c r="H337" s="141" t="s">
        <v>264</v>
      </c>
      <c r="I337" s="41">
        <v>422</v>
      </c>
      <c r="J337" s="27"/>
    </row>
    <row r="338" spans="7:10" ht="13.5" hidden="1" customHeight="1" x14ac:dyDescent="0.15">
      <c r="G338" s="47">
        <v>266</v>
      </c>
      <c r="H338" s="141" t="s">
        <v>265</v>
      </c>
      <c r="I338" s="41">
        <v>423</v>
      </c>
      <c r="J338" s="27"/>
    </row>
    <row r="339" spans="7:10" ht="13.5" hidden="1" customHeight="1" x14ac:dyDescent="0.15">
      <c r="G339" s="47">
        <v>267</v>
      </c>
      <c r="H339" s="141" t="s">
        <v>266</v>
      </c>
      <c r="I339" s="41">
        <v>424</v>
      </c>
      <c r="J339" s="27"/>
    </row>
    <row r="340" spans="7:10" ht="13.5" hidden="1" customHeight="1" x14ac:dyDescent="0.15">
      <c r="G340" s="47">
        <v>268</v>
      </c>
      <c r="H340" s="141" t="s">
        <v>450</v>
      </c>
      <c r="I340" s="41">
        <v>425</v>
      </c>
      <c r="J340" s="27"/>
    </row>
    <row r="341" spans="7:10" ht="13.5" hidden="1" customHeight="1" x14ac:dyDescent="0.15">
      <c r="G341" s="47">
        <v>269</v>
      </c>
      <c r="H341" s="141" t="s">
        <v>267</v>
      </c>
      <c r="I341" s="41">
        <v>426</v>
      </c>
      <c r="J341" s="27"/>
    </row>
    <row r="342" spans="7:10" ht="13.5" hidden="1" customHeight="1" x14ac:dyDescent="0.15">
      <c r="G342" s="47">
        <v>270</v>
      </c>
      <c r="H342" s="141" t="s">
        <v>268</v>
      </c>
      <c r="I342" s="41">
        <v>427</v>
      </c>
      <c r="J342" s="27"/>
    </row>
    <row r="343" spans="7:10" ht="13.5" hidden="1" customHeight="1" x14ac:dyDescent="0.15">
      <c r="G343" s="47">
        <v>271</v>
      </c>
      <c r="H343" s="141" t="s">
        <v>269</v>
      </c>
      <c r="I343" s="41">
        <v>428</v>
      </c>
      <c r="J343" s="27"/>
    </row>
    <row r="344" spans="7:10" ht="13.5" hidden="1" customHeight="1" x14ac:dyDescent="0.15">
      <c r="G344" s="47">
        <v>272</v>
      </c>
      <c r="H344" s="141" t="s">
        <v>270</v>
      </c>
      <c r="I344" s="41">
        <v>429</v>
      </c>
      <c r="J344" s="27"/>
    </row>
    <row r="345" spans="7:10" ht="13.5" hidden="1" customHeight="1" x14ac:dyDescent="0.15">
      <c r="G345" s="47">
        <v>273</v>
      </c>
      <c r="H345" s="141" t="s">
        <v>271</v>
      </c>
      <c r="I345" s="41">
        <v>430</v>
      </c>
      <c r="J345" s="27"/>
    </row>
    <row r="346" spans="7:10" ht="13.5" hidden="1" customHeight="1" x14ac:dyDescent="0.15">
      <c r="G346" s="47">
        <v>274</v>
      </c>
      <c r="H346" s="141" t="s">
        <v>272</v>
      </c>
      <c r="I346" s="41">
        <v>431</v>
      </c>
      <c r="J346" s="27"/>
    </row>
    <row r="347" spans="7:10" ht="13.5" hidden="1" customHeight="1" x14ac:dyDescent="0.15">
      <c r="G347" s="47">
        <v>275</v>
      </c>
      <c r="H347" s="141" t="s">
        <v>273</v>
      </c>
      <c r="I347" s="41">
        <v>432</v>
      </c>
      <c r="J347" s="27"/>
    </row>
    <row r="348" spans="7:10" ht="13.5" hidden="1" customHeight="1" x14ac:dyDescent="0.15">
      <c r="G348" s="47">
        <v>276</v>
      </c>
      <c r="H348" s="141" t="s">
        <v>640</v>
      </c>
      <c r="I348" s="41">
        <v>433</v>
      </c>
      <c r="J348" s="27"/>
    </row>
    <row r="349" spans="7:10" ht="13.5" hidden="1" customHeight="1" x14ac:dyDescent="0.15">
      <c r="G349" s="47">
        <v>277</v>
      </c>
      <c r="H349" s="141" t="s">
        <v>274</v>
      </c>
      <c r="I349" s="41">
        <v>434</v>
      </c>
      <c r="J349" s="27"/>
    </row>
    <row r="350" spans="7:10" ht="13.5" hidden="1" customHeight="1" x14ac:dyDescent="0.15">
      <c r="G350" s="47">
        <v>278</v>
      </c>
      <c r="H350" s="141" t="s">
        <v>275</v>
      </c>
      <c r="I350" s="41">
        <v>435</v>
      </c>
      <c r="J350" s="27"/>
    </row>
    <row r="351" spans="7:10" ht="13.5" hidden="1" customHeight="1" x14ac:dyDescent="0.15">
      <c r="G351" s="47">
        <v>279</v>
      </c>
      <c r="H351" s="141" t="s">
        <v>276</v>
      </c>
      <c r="I351" s="41">
        <v>436</v>
      </c>
      <c r="J351" s="27"/>
    </row>
    <row r="352" spans="7:10" ht="13.5" hidden="1" customHeight="1" x14ac:dyDescent="0.15">
      <c r="G352" s="47">
        <v>280</v>
      </c>
      <c r="H352" s="141" t="s">
        <v>277</v>
      </c>
      <c r="I352" s="41">
        <v>437</v>
      </c>
      <c r="J352" s="27"/>
    </row>
    <row r="353" spans="7:10" ht="13.5" hidden="1" customHeight="1" x14ac:dyDescent="0.15">
      <c r="G353" s="47">
        <v>281</v>
      </c>
      <c r="H353" s="141" t="s">
        <v>278</v>
      </c>
      <c r="I353" s="41">
        <v>438</v>
      </c>
      <c r="J353" s="27"/>
    </row>
    <row r="354" spans="7:10" ht="13.5" hidden="1" customHeight="1" x14ac:dyDescent="0.15">
      <c r="G354" s="47">
        <v>282</v>
      </c>
      <c r="H354" s="141" t="s">
        <v>279</v>
      </c>
      <c r="I354" s="41">
        <v>439</v>
      </c>
      <c r="J354" s="27"/>
    </row>
    <row r="355" spans="7:10" ht="13.5" hidden="1" customHeight="1" x14ac:dyDescent="0.15">
      <c r="G355" s="47">
        <v>283</v>
      </c>
      <c r="H355" s="141" t="s">
        <v>280</v>
      </c>
      <c r="I355" s="41">
        <v>440</v>
      </c>
      <c r="J355" s="27"/>
    </row>
    <row r="356" spans="7:10" ht="13.5" hidden="1" customHeight="1" x14ac:dyDescent="0.15">
      <c r="G356" s="47">
        <v>284</v>
      </c>
      <c r="H356" s="141" t="s">
        <v>281</v>
      </c>
      <c r="I356" s="41">
        <v>441</v>
      </c>
      <c r="J356" s="27"/>
    </row>
    <row r="357" spans="7:10" ht="13.5" hidden="1" customHeight="1" x14ac:dyDescent="0.15">
      <c r="G357" s="47">
        <v>285</v>
      </c>
      <c r="H357" s="141" t="s">
        <v>282</v>
      </c>
      <c r="I357" s="41">
        <v>442</v>
      </c>
      <c r="J357" s="27"/>
    </row>
    <row r="358" spans="7:10" ht="13.5" hidden="1" customHeight="1" x14ac:dyDescent="0.15">
      <c r="G358" s="47">
        <v>286</v>
      </c>
      <c r="H358" s="141" t="s">
        <v>472</v>
      </c>
      <c r="I358" s="41">
        <v>443</v>
      </c>
      <c r="J358" s="27"/>
    </row>
    <row r="359" spans="7:10" ht="13.5" hidden="1" customHeight="1" x14ac:dyDescent="0.15">
      <c r="G359" s="47">
        <v>287</v>
      </c>
      <c r="H359" s="141" t="s">
        <v>283</v>
      </c>
      <c r="I359" s="41">
        <v>444</v>
      </c>
      <c r="J359" s="27"/>
    </row>
    <row r="360" spans="7:10" ht="13.5" hidden="1" customHeight="1" x14ac:dyDescent="0.15">
      <c r="G360" s="47">
        <v>288</v>
      </c>
      <c r="H360" s="141" t="s">
        <v>284</v>
      </c>
      <c r="I360" s="41">
        <v>445</v>
      </c>
      <c r="J360" s="27"/>
    </row>
    <row r="361" spans="7:10" ht="13.5" hidden="1" customHeight="1" x14ac:dyDescent="0.15">
      <c r="G361" s="47">
        <v>289</v>
      </c>
      <c r="H361" s="141" t="s">
        <v>641</v>
      </c>
      <c r="I361" s="41">
        <v>446</v>
      </c>
      <c r="J361" s="27"/>
    </row>
    <row r="362" spans="7:10" ht="13.5" hidden="1" customHeight="1" x14ac:dyDescent="0.15">
      <c r="G362" s="47">
        <v>290</v>
      </c>
      <c r="H362" s="141" t="s">
        <v>285</v>
      </c>
      <c r="I362" s="41">
        <v>448</v>
      </c>
      <c r="J362" s="27"/>
    </row>
    <row r="363" spans="7:10" ht="13.5" hidden="1" customHeight="1" x14ac:dyDescent="0.15">
      <c r="G363" s="47">
        <v>291</v>
      </c>
      <c r="H363" s="141" t="s">
        <v>286</v>
      </c>
      <c r="I363" s="41">
        <v>449</v>
      </c>
      <c r="J363" s="27"/>
    </row>
    <row r="364" spans="7:10" ht="13.5" hidden="1" customHeight="1" x14ac:dyDescent="0.15">
      <c r="G364" s="47">
        <v>292</v>
      </c>
      <c r="H364" s="141" t="s">
        <v>473</v>
      </c>
      <c r="I364" s="41">
        <v>450</v>
      </c>
      <c r="J364" s="27"/>
    </row>
    <row r="365" spans="7:10" ht="13.5" hidden="1" customHeight="1" x14ac:dyDescent="0.15">
      <c r="G365" s="47">
        <v>293</v>
      </c>
      <c r="H365" s="141" t="s">
        <v>530</v>
      </c>
      <c r="I365" s="41">
        <v>451</v>
      </c>
      <c r="J365" s="27"/>
    </row>
    <row r="366" spans="7:10" ht="13.5" hidden="1" customHeight="1" x14ac:dyDescent="0.15">
      <c r="G366" s="47">
        <v>294</v>
      </c>
      <c r="H366" s="141" t="s">
        <v>287</v>
      </c>
      <c r="I366" s="41">
        <v>452</v>
      </c>
      <c r="J366" s="27"/>
    </row>
    <row r="367" spans="7:10" ht="13.5" hidden="1" customHeight="1" x14ac:dyDescent="0.15">
      <c r="G367" s="47">
        <v>295</v>
      </c>
      <c r="H367" s="141" t="s">
        <v>531</v>
      </c>
      <c r="I367" s="41">
        <v>453</v>
      </c>
      <c r="J367" s="27"/>
    </row>
    <row r="368" spans="7:10" ht="13.5" hidden="1" customHeight="1" x14ac:dyDescent="0.15">
      <c r="G368" s="47">
        <v>296</v>
      </c>
      <c r="H368" s="141" t="s">
        <v>288</v>
      </c>
      <c r="I368" s="41">
        <v>454</v>
      </c>
      <c r="J368" s="27"/>
    </row>
    <row r="369" spans="7:10" ht="13.5" hidden="1" customHeight="1" x14ac:dyDescent="0.15">
      <c r="G369" s="47">
        <v>297</v>
      </c>
      <c r="H369" s="141" t="s">
        <v>289</v>
      </c>
      <c r="I369" s="41">
        <v>455</v>
      </c>
      <c r="J369" s="27"/>
    </row>
    <row r="370" spans="7:10" ht="13.5" hidden="1" customHeight="1" x14ac:dyDescent="0.15">
      <c r="G370" s="47">
        <v>298</v>
      </c>
      <c r="H370" s="141" t="s">
        <v>532</v>
      </c>
      <c r="I370" s="41">
        <v>456</v>
      </c>
      <c r="J370" s="27"/>
    </row>
    <row r="371" spans="7:10" ht="13.5" hidden="1" customHeight="1" x14ac:dyDescent="0.15">
      <c r="G371" s="47">
        <v>299</v>
      </c>
      <c r="H371" s="141" t="s">
        <v>533</v>
      </c>
      <c r="I371" s="41">
        <v>457</v>
      </c>
      <c r="J371" s="27"/>
    </row>
    <row r="372" spans="7:10" ht="13.5" hidden="1" customHeight="1" x14ac:dyDescent="0.15">
      <c r="G372" s="47">
        <v>300</v>
      </c>
      <c r="H372" s="141" t="s">
        <v>534</v>
      </c>
      <c r="I372" s="41">
        <v>458</v>
      </c>
      <c r="J372" s="27"/>
    </row>
    <row r="373" spans="7:10" ht="13.5" hidden="1" customHeight="1" x14ac:dyDescent="0.15">
      <c r="G373" s="47">
        <v>301</v>
      </c>
      <c r="H373" s="141" t="s">
        <v>694</v>
      </c>
      <c r="I373" s="41">
        <v>459</v>
      </c>
      <c r="J373" s="27"/>
    </row>
    <row r="374" spans="7:10" ht="13.5" hidden="1" customHeight="1" x14ac:dyDescent="0.15">
      <c r="G374" s="47">
        <v>302</v>
      </c>
      <c r="H374" s="141" t="s">
        <v>290</v>
      </c>
      <c r="I374" s="41">
        <v>460</v>
      </c>
      <c r="J374" s="27"/>
    </row>
    <row r="375" spans="7:10" ht="13.5" hidden="1" customHeight="1" x14ac:dyDescent="0.15">
      <c r="G375" s="47">
        <v>303</v>
      </c>
      <c r="H375" s="141" t="s">
        <v>474</v>
      </c>
      <c r="I375" s="42">
        <v>461</v>
      </c>
      <c r="J375" s="27"/>
    </row>
    <row r="376" spans="7:10" ht="13.5" hidden="1" customHeight="1" x14ac:dyDescent="0.15">
      <c r="G376" s="47">
        <v>304</v>
      </c>
      <c r="H376" s="141" t="s">
        <v>675</v>
      </c>
      <c r="I376" s="42">
        <v>462</v>
      </c>
      <c r="J376" s="27"/>
    </row>
    <row r="377" spans="7:10" ht="13.5" hidden="1" customHeight="1" x14ac:dyDescent="0.15">
      <c r="G377" s="47">
        <v>305</v>
      </c>
      <c r="H377" s="141" t="s">
        <v>291</v>
      </c>
      <c r="I377" s="42">
        <v>464</v>
      </c>
      <c r="J377" s="27"/>
    </row>
    <row r="378" spans="7:10" ht="13.5" hidden="1" customHeight="1" x14ac:dyDescent="0.15">
      <c r="G378" s="47">
        <v>306</v>
      </c>
      <c r="H378" s="141" t="s">
        <v>292</v>
      </c>
      <c r="I378" s="42">
        <v>465</v>
      </c>
      <c r="J378" s="27"/>
    </row>
    <row r="379" spans="7:10" ht="13.5" hidden="1" customHeight="1" x14ac:dyDescent="0.15">
      <c r="G379" s="47">
        <v>307</v>
      </c>
      <c r="H379" s="141" t="s">
        <v>293</v>
      </c>
      <c r="I379" s="42">
        <v>466</v>
      </c>
    </row>
    <row r="380" spans="7:10" ht="13.5" hidden="1" customHeight="1" x14ac:dyDescent="0.15">
      <c r="G380" s="47">
        <v>308</v>
      </c>
      <c r="H380" s="141" t="s">
        <v>451</v>
      </c>
      <c r="I380" s="42">
        <v>467</v>
      </c>
    </row>
    <row r="381" spans="7:10" ht="13.5" hidden="1" customHeight="1" x14ac:dyDescent="0.15">
      <c r="G381" s="47">
        <v>309</v>
      </c>
      <c r="H381" s="141" t="s">
        <v>535</v>
      </c>
      <c r="I381" s="42">
        <v>468</v>
      </c>
    </row>
    <row r="382" spans="7:10" ht="13.5" hidden="1" customHeight="1" x14ac:dyDescent="0.15">
      <c r="G382" s="47">
        <v>310</v>
      </c>
      <c r="H382" s="141" t="s">
        <v>695</v>
      </c>
      <c r="I382" s="42">
        <v>469</v>
      </c>
    </row>
    <row r="383" spans="7:10" ht="13.5" hidden="1" customHeight="1" x14ac:dyDescent="0.15">
      <c r="G383" s="47">
        <v>311</v>
      </c>
      <c r="H383" s="141" t="s">
        <v>294</v>
      </c>
      <c r="I383" s="42">
        <v>470</v>
      </c>
    </row>
    <row r="384" spans="7:10" ht="13.5" hidden="1" customHeight="1" x14ac:dyDescent="0.15">
      <c r="G384" s="47">
        <v>312</v>
      </c>
      <c r="H384" s="141" t="s">
        <v>475</v>
      </c>
      <c r="I384" s="42">
        <v>471</v>
      </c>
    </row>
    <row r="385" spans="7:9" ht="13.5" hidden="1" customHeight="1" x14ac:dyDescent="0.15">
      <c r="G385" s="47">
        <v>313</v>
      </c>
      <c r="H385" s="141" t="s">
        <v>536</v>
      </c>
      <c r="I385" s="42">
        <v>472</v>
      </c>
    </row>
    <row r="386" spans="7:9" ht="13.5" hidden="1" customHeight="1" x14ac:dyDescent="0.15">
      <c r="G386" s="47">
        <v>314</v>
      </c>
      <c r="H386" s="141" t="s">
        <v>676</v>
      </c>
      <c r="I386" s="42">
        <v>473</v>
      </c>
    </row>
    <row r="387" spans="7:9" ht="13.5" hidden="1" customHeight="1" x14ac:dyDescent="0.15">
      <c r="G387" s="47">
        <v>315</v>
      </c>
      <c r="H387" s="141" t="s">
        <v>677</v>
      </c>
      <c r="I387" s="42">
        <v>474</v>
      </c>
    </row>
    <row r="388" spans="7:9" ht="13.5" hidden="1" customHeight="1" x14ac:dyDescent="0.15">
      <c r="G388" s="47">
        <v>316</v>
      </c>
      <c r="H388" s="141" t="s">
        <v>719</v>
      </c>
      <c r="I388" s="42">
        <v>475</v>
      </c>
    </row>
    <row r="389" spans="7:9" ht="13.5" hidden="1" customHeight="1" x14ac:dyDescent="0.15">
      <c r="G389" s="47">
        <v>317</v>
      </c>
      <c r="H389" s="141" t="s">
        <v>295</v>
      </c>
      <c r="I389" s="42">
        <v>483</v>
      </c>
    </row>
    <row r="390" spans="7:9" ht="13.5" hidden="1" customHeight="1" x14ac:dyDescent="0.15">
      <c r="G390" s="47">
        <v>318</v>
      </c>
      <c r="H390" s="141" t="s">
        <v>296</v>
      </c>
      <c r="I390" s="42">
        <v>484</v>
      </c>
    </row>
    <row r="391" spans="7:9" ht="13.5" hidden="1" customHeight="1" x14ac:dyDescent="0.15">
      <c r="G391" s="47">
        <v>319</v>
      </c>
      <c r="H391" s="141" t="s">
        <v>452</v>
      </c>
      <c r="I391" s="42">
        <v>486</v>
      </c>
    </row>
    <row r="392" spans="7:9" ht="13.5" hidden="1" customHeight="1" x14ac:dyDescent="0.15">
      <c r="G392" s="47">
        <v>320</v>
      </c>
      <c r="H392" s="141" t="s">
        <v>297</v>
      </c>
      <c r="I392" s="42">
        <v>488</v>
      </c>
    </row>
    <row r="393" spans="7:9" ht="13.5" hidden="1" customHeight="1" x14ac:dyDescent="0.15">
      <c r="G393" s="47">
        <v>321</v>
      </c>
      <c r="H393" s="141" t="s">
        <v>298</v>
      </c>
      <c r="I393" s="42">
        <v>489</v>
      </c>
    </row>
    <row r="394" spans="7:9" ht="13.5" hidden="1" customHeight="1" x14ac:dyDescent="0.15">
      <c r="G394" s="47">
        <v>322</v>
      </c>
      <c r="H394" s="141" t="s">
        <v>299</v>
      </c>
      <c r="I394" s="42">
        <v>490</v>
      </c>
    </row>
    <row r="395" spans="7:9" ht="13.5" hidden="1" customHeight="1" x14ac:dyDescent="0.15">
      <c r="G395" s="47">
        <v>323</v>
      </c>
      <c r="H395" s="141" t="s">
        <v>300</v>
      </c>
      <c r="I395" s="42">
        <v>491</v>
      </c>
    </row>
    <row r="396" spans="7:9" ht="13.5" hidden="1" customHeight="1" x14ac:dyDescent="0.15">
      <c r="G396" s="47">
        <v>324</v>
      </c>
      <c r="H396" s="141" t="s">
        <v>301</v>
      </c>
      <c r="I396" s="42">
        <v>492</v>
      </c>
    </row>
    <row r="397" spans="7:9" ht="13.5" hidden="1" customHeight="1" x14ac:dyDescent="0.15">
      <c r="G397" s="47">
        <v>325</v>
      </c>
      <c r="H397" s="141" t="s">
        <v>642</v>
      </c>
      <c r="I397" s="42">
        <v>493</v>
      </c>
    </row>
    <row r="398" spans="7:9" ht="13.5" hidden="1" customHeight="1" x14ac:dyDescent="0.15">
      <c r="G398" s="47">
        <v>326</v>
      </c>
      <c r="H398" s="141" t="s">
        <v>302</v>
      </c>
      <c r="I398" s="42">
        <v>494</v>
      </c>
    </row>
    <row r="399" spans="7:9" ht="13.5" hidden="1" customHeight="1" x14ac:dyDescent="0.15">
      <c r="G399" s="47">
        <v>327</v>
      </c>
      <c r="H399" s="141" t="s">
        <v>303</v>
      </c>
      <c r="I399" s="42">
        <v>495</v>
      </c>
    </row>
    <row r="400" spans="7:9" ht="13.5" hidden="1" customHeight="1" x14ac:dyDescent="0.15">
      <c r="G400" s="47">
        <v>328</v>
      </c>
      <c r="H400" s="141" t="s">
        <v>476</v>
      </c>
      <c r="I400" s="42">
        <v>496</v>
      </c>
    </row>
    <row r="401" spans="7:9" ht="13.5" hidden="1" customHeight="1" x14ac:dyDescent="0.15">
      <c r="G401" s="47">
        <v>329</v>
      </c>
      <c r="H401" s="141" t="s">
        <v>304</v>
      </c>
      <c r="I401" s="42">
        <v>502</v>
      </c>
    </row>
    <row r="402" spans="7:9" ht="13.5" hidden="1" customHeight="1" x14ac:dyDescent="0.15">
      <c r="G402" s="47">
        <v>330</v>
      </c>
      <c r="H402" s="141" t="s">
        <v>305</v>
      </c>
      <c r="I402" s="42">
        <v>503</v>
      </c>
    </row>
    <row r="403" spans="7:9" ht="13.5" hidden="1" customHeight="1" x14ac:dyDescent="0.15">
      <c r="G403" s="47">
        <v>331</v>
      </c>
      <c r="H403" s="141" t="s">
        <v>453</v>
      </c>
      <c r="I403" s="42">
        <v>504</v>
      </c>
    </row>
    <row r="404" spans="7:9" ht="13.5" hidden="1" customHeight="1" x14ac:dyDescent="0.15">
      <c r="G404" s="47">
        <v>332</v>
      </c>
      <c r="H404" s="141" t="s">
        <v>306</v>
      </c>
      <c r="I404" s="42">
        <v>505</v>
      </c>
    </row>
    <row r="405" spans="7:9" ht="13.5" hidden="1" customHeight="1" x14ac:dyDescent="0.15">
      <c r="G405" s="47">
        <v>333</v>
      </c>
      <c r="H405" s="141" t="s">
        <v>454</v>
      </c>
      <c r="I405" s="42">
        <v>506</v>
      </c>
    </row>
    <row r="406" spans="7:9" ht="13.5" hidden="1" customHeight="1" x14ac:dyDescent="0.15">
      <c r="G406" s="47">
        <v>334</v>
      </c>
      <c r="H406" s="141" t="s">
        <v>307</v>
      </c>
      <c r="I406" s="42">
        <v>507</v>
      </c>
    </row>
    <row r="407" spans="7:9" ht="13.5" hidden="1" customHeight="1" x14ac:dyDescent="0.15">
      <c r="G407" s="47">
        <v>335</v>
      </c>
      <c r="H407" s="141" t="s">
        <v>308</v>
      </c>
      <c r="I407" s="42">
        <v>508</v>
      </c>
    </row>
    <row r="408" spans="7:9" ht="13.5" hidden="1" customHeight="1" x14ac:dyDescent="0.15">
      <c r="G408" s="47">
        <v>336</v>
      </c>
      <c r="H408" s="141" t="s">
        <v>747</v>
      </c>
      <c r="I408" s="41">
        <v>510</v>
      </c>
    </row>
    <row r="409" spans="7:9" ht="13.5" hidden="1" customHeight="1" x14ac:dyDescent="0.15">
      <c r="G409" s="47">
        <v>337</v>
      </c>
      <c r="H409" s="141" t="s">
        <v>309</v>
      </c>
      <c r="I409" s="42">
        <v>511</v>
      </c>
    </row>
    <row r="410" spans="7:9" ht="13.5" hidden="1" customHeight="1" x14ac:dyDescent="0.15">
      <c r="G410" s="47">
        <v>338</v>
      </c>
      <c r="H410" s="141" t="s">
        <v>310</v>
      </c>
      <c r="I410" s="42">
        <v>512</v>
      </c>
    </row>
    <row r="411" spans="7:9" ht="13.5" hidden="1" customHeight="1" x14ac:dyDescent="0.15">
      <c r="G411" s="47">
        <v>339</v>
      </c>
      <c r="H411" s="141" t="s">
        <v>311</v>
      </c>
      <c r="I411" s="42">
        <v>513</v>
      </c>
    </row>
    <row r="412" spans="7:9" ht="13.5" hidden="1" customHeight="1" x14ac:dyDescent="0.15">
      <c r="G412" s="47">
        <v>340</v>
      </c>
      <c r="H412" s="141" t="s">
        <v>312</v>
      </c>
      <c r="I412" s="42">
        <v>514</v>
      </c>
    </row>
    <row r="413" spans="7:9" ht="13.5" hidden="1" customHeight="1" x14ac:dyDescent="0.15">
      <c r="G413" s="47">
        <v>341</v>
      </c>
      <c r="H413" s="141" t="s">
        <v>313</v>
      </c>
      <c r="I413" s="42">
        <v>515</v>
      </c>
    </row>
    <row r="414" spans="7:9" ht="13.5" hidden="1" customHeight="1" x14ac:dyDescent="0.15">
      <c r="G414" s="47">
        <v>342</v>
      </c>
      <c r="H414" s="141" t="s">
        <v>314</v>
      </c>
      <c r="I414" s="42">
        <v>516</v>
      </c>
    </row>
    <row r="415" spans="7:9" ht="13.5" hidden="1" customHeight="1" x14ac:dyDescent="0.15">
      <c r="G415" s="47">
        <v>343</v>
      </c>
      <c r="H415" s="141" t="s">
        <v>315</v>
      </c>
      <c r="I415" s="42">
        <v>519</v>
      </c>
    </row>
    <row r="416" spans="7:9" ht="13.5" hidden="1" customHeight="1" x14ac:dyDescent="0.15">
      <c r="G416" s="47">
        <v>344</v>
      </c>
      <c r="H416" s="141" t="s">
        <v>316</v>
      </c>
      <c r="I416" s="42">
        <v>520</v>
      </c>
    </row>
    <row r="417" spans="7:9" ht="13.5" hidden="1" customHeight="1" x14ac:dyDescent="0.15">
      <c r="G417" s="47">
        <v>345</v>
      </c>
      <c r="H417" s="141" t="s">
        <v>317</v>
      </c>
      <c r="I417" s="42">
        <v>521</v>
      </c>
    </row>
    <row r="418" spans="7:9" ht="13.5" hidden="1" customHeight="1" x14ac:dyDescent="0.15">
      <c r="G418" s="47">
        <v>346</v>
      </c>
      <c r="H418" s="141" t="s">
        <v>318</v>
      </c>
      <c r="I418" s="42">
        <v>522</v>
      </c>
    </row>
    <row r="419" spans="7:9" ht="13.5" hidden="1" customHeight="1" x14ac:dyDescent="0.15">
      <c r="G419" s="47">
        <v>347</v>
      </c>
      <c r="H419" s="141" t="s">
        <v>319</v>
      </c>
      <c r="I419" s="42">
        <v>523</v>
      </c>
    </row>
    <row r="420" spans="7:9" ht="13.5" hidden="1" customHeight="1" x14ac:dyDescent="0.15">
      <c r="G420" s="47">
        <v>348</v>
      </c>
      <c r="H420" s="141" t="s">
        <v>320</v>
      </c>
      <c r="I420" s="42">
        <v>524</v>
      </c>
    </row>
    <row r="421" spans="7:9" ht="13.5" hidden="1" customHeight="1" x14ac:dyDescent="0.15">
      <c r="G421" s="47">
        <v>349</v>
      </c>
      <c r="H421" s="141" t="s">
        <v>321</v>
      </c>
      <c r="I421" s="42">
        <v>525</v>
      </c>
    </row>
    <row r="422" spans="7:9" ht="13.5" hidden="1" customHeight="1" x14ac:dyDescent="0.15">
      <c r="G422" s="47">
        <v>350</v>
      </c>
      <c r="H422" s="141" t="s">
        <v>322</v>
      </c>
      <c r="I422" s="42">
        <v>526</v>
      </c>
    </row>
    <row r="423" spans="7:9" ht="13.5" hidden="1" customHeight="1" x14ac:dyDescent="0.15">
      <c r="G423" s="47">
        <v>351</v>
      </c>
      <c r="H423" s="141" t="s">
        <v>323</v>
      </c>
      <c r="I423" s="42">
        <v>527</v>
      </c>
    </row>
    <row r="424" spans="7:9" ht="13.5" hidden="1" customHeight="1" x14ac:dyDescent="0.15">
      <c r="G424" s="47">
        <v>352</v>
      </c>
      <c r="H424" s="141" t="s">
        <v>537</v>
      </c>
      <c r="I424" s="42">
        <v>529</v>
      </c>
    </row>
    <row r="425" spans="7:9" ht="13.5" hidden="1" customHeight="1" x14ac:dyDescent="0.15">
      <c r="G425" s="47">
        <v>353</v>
      </c>
      <c r="H425" s="141" t="s">
        <v>324</v>
      </c>
      <c r="I425" s="42">
        <v>530</v>
      </c>
    </row>
    <row r="426" spans="7:9" ht="13.5" hidden="1" customHeight="1" x14ac:dyDescent="0.15">
      <c r="G426" s="47">
        <v>354</v>
      </c>
      <c r="H426" s="141" t="s">
        <v>325</v>
      </c>
      <c r="I426" s="42">
        <v>531</v>
      </c>
    </row>
    <row r="427" spans="7:9" ht="13.5" hidden="1" customHeight="1" x14ac:dyDescent="0.15">
      <c r="G427" s="47">
        <v>355</v>
      </c>
      <c r="H427" s="141" t="s">
        <v>326</v>
      </c>
      <c r="I427" s="42">
        <v>532</v>
      </c>
    </row>
    <row r="428" spans="7:9" ht="13.5" hidden="1" customHeight="1" x14ac:dyDescent="0.15">
      <c r="G428" s="47">
        <v>356</v>
      </c>
      <c r="H428" s="141" t="s">
        <v>327</v>
      </c>
      <c r="I428" s="42">
        <v>533</v>
      </c>
    </row>
    <row r="429" spans="7:9" ht="13.5" hidden="1" customHeight="1" x14ac:dyDescent="0.15">
      <c r="G429" s="47">
        <v>357</v>
      </c>
      <c r="H429" s="141" t="s">
        <v>328</v>
      </c>
      <c r="I429" s="42">
        <v>534</v>
      </c>
    </row>
    <row r="430" spans="7:9" ht="13.5" hidden="1" customHeight="1" x14ac:dyDescent="0.15">
      <c r="G430" s="47">
        <v>358</v>
      </c>
      <c r="H430" s="141" t="s">
        <v>329</v>
      </c>
      <c r="I430" s="42">
        <v>535</v>
      </c>
    </row>
    <row r="431" spans="7:9" ht="13.5" hidden="1" customHeight="1" x14ac:dyDescent="0.15">
      <c r="G431" s="47">
        <v>359</v>
      </c>
      <c r="H431" s="141" t="s">
        <v>330</v>
      </c>
      <c r="I431" s="42">
        <v>536</v>
      </c>
    </row>
    <row r="432" spans="7:9" ht="13.5" hidden="1" customHeight="1" x14ac:dyDescent="0.15">
      <c r="G432" s="47">
        <v>360</v>
      </c>
      <c r="H432" s="141" t="s">
        <v>331</v>
      </c>
      <c r="I432" s="42">
        <v>538</v>
      </c>
    </row>
    <row r="433" spans="7:9" ht="13.5" hidden="1" customHeight="1" x14ac:dyDescent="0.15">
      <c r="G433" s="47">
        <v>361</v>
      </c>
      <c r="H433" s="141" t="s">
        <v>678</v>
      </c>
      <c r="I433" s="42">
        <v>539</v>
      </c>
    </row>
    <row r="434" spans="7:9" ht="13.5" hidden="1" customHeight="1" x14ac:dyDescent="0.15">
      <c r="G434" s="47">
        <v>362</v>
      </c>
      <c r="H434" s="141" t="s">
        <v>332</v>
      </c>
      <c r="I434" s="42">
        <v>541</v>
      </c>
    </row>
    <row r="435" spans="7:9" ht="13.5" hidden="1" customHeight="1" x14ac:dyDescent="0.15">
      <c r="G435" s="47">
        <v>363</v>
      </c>
      <c r="H435" s="141" t="s">
        <v>333</v>
      </c>
      <c r="I435" s="42">
        <v>542</v>
      </c>
    </row>
    <row r="436" spans="7:9" ht="13.5" hidden="1" customHeight="1" x14ac:dyDescent="0.15">
      <c r="G436" s="47">
        <v>364</v>
      </c>
      <c r="H436" s="141" t="s">
        <v>334</v>
      </c>
      <c r="I436" s="42">
        <v>543</v>
      </c>
    </row>
    <row r="437" spans="7:9" ht="13.5" hidden="1" customHeight="1" x14ac:dyDescent="0.15">
      <c r="G437" s="47">
        <v>365</v>
      </c>
      <c r="H437" s="141" t="s">
        <v>335</v>
      </c>
      <c r="I437" s="42">
        <v>544</v>
      </c>
    </row>
    <row r="438" spans="7:9" ht="13.5" hidden="1" customHeight="1" x14ac:dyDescent="0.15">
      <c r="G438" s="47">
        <v>366</v>
      </c>
      <c r="H438" s="141" t="s">
        <v>336</v>
      </c>
      <c r="I438" s="42">
        <v>551</v>
      </c>
    </row>
    <row r="439" spans="7:9" ht="13.5" hidden="1" customHeight="1" x14ac:dyDescent="0.15">
      <c r="G439" s="47">
        <v>367</v>
      </c>
      <c r="H439" s="141" t="s">
        <v>337</v>
      </c>
      <c r="I439" s="42">
        <v>552</v>
      </c>
    </row>
    <row r="440" spans="7:9" ht="13.5" hidden="1" customHeight="1" x14ac:dyDescent="0.15">
      <c r="G440" s="47">
        <v>368</v>
      </c>
      <c r="H440" s="141" t="s">
        <v>338</v>
      </c>
      <c r="I440" s="42">
        <v>553</v>
      </c>
    </row>
    <row r="441" spans="7:9" ht="13.5" hidden="1" customHeight="1" x14ac:dyDescent="0.15">
      <c r="G441" s="47">
        <v>369</v>
      </c>
      <c r="H441" s="141" t="s">
        <v>339</v>
      </c>
      <c r="I441" s="42">
        <v>561</v>
      </c>
    </row>
    <row r="442" spans="7:9" ht="13.5" hidden="1" customHeight="1" x14ac:dyDescent="0.15">
      <c r="G442" s="47">
        <v>370</v>
      </c>
      <c r="H442" s="141" t="s">
        <v>720</v>
      </c>
      <c r="I442" s="42">
        <v>563</v>
      </c>
    </row>
    <row r="443" spans="7:9" ht="13.5" hidden="1" customHeight="1" x14ac:dyDescent="0.15">
      <c r="G443" s="47">
        <v>371</v>
      </c>
      <c r="H443" s="141" t="s">
        <v>538</v>
      </c>
      <c r="I443" s="42">
        <v>570</v>
      </c>
    </row>
    <row r="444" spans="7:9" ht="13.5" hidden="1" customHeight="1" x14ac:dyDescent="0.15">
      <c r="G444" s="47">
        <v>372</v>
      </c>
      <c r="H444" s="141" t="s">
        <v>539</v>
      </c>
      <c r="I444" s="42">
        <v>571</v>
      </c>
    </row>
    <row r="445" spans="7:9" ht="13.5" hidden="1" customHeight="1" x14ac:dyDescent="0.15">
      <c r="G445" s="47">
        <v>373</v>
      </c>
      <c r="H445" s="141" t="s">
        <v>721</v>
      </c>
      <c r="I445" s="42">
        <v>573</v>
      </c>
    </row>
    <row r="446" spans="7:9" ht="13.5" hidden="1" customHeight="1" x14ac:dyDescent="0.15">
      <c r="G446" s="47">
        <v>374</v>
      </c>
      <c r="H446" s="141" t="s">
        <v>748</v>
      </c>
      <c r="I446" s="41">
        <v>575</v>
      </c>
    </row>
    <row r="447" spans="7:9" ht="13.5" hidden="1" customHeight="1" x14ac:dyDescent="0.15">
      <c r="G447" s="47">
        <v>375</v>
      </c>
      <c r="H447" s="141" t="s">
        <v>722</v>
      </c>
      <c r="I447" s="42">
        <v>578</v>
      </c>
    </row>
    <row r="448" spans="7:9" ht="13.5" hidden="1" customHeight="1" x14ac:dyDescent="0.15">
      <c r="G448" s="47">
        <v>376</v>
      </c>
      <c r="H448" s="141" t="s">
        <v>540</v>
      </c>
      <c r="I448" s="42">
        <v>582</v>
      </c>
    </row>
    <row r="449" spans="7:9" ht="13.5" hidden="1" customHeight="1" x14ac:dyDescent="0.15">
      <c r="G449" s="47">
        <v>377</v>
      </c>
      <c r="H449" s="141" t="s">
        <v>643</v>
      </c>
      <c r="I449" s="42">
        <v>601</v>
      </c>
    </row>
    <row r="450" spans="7:9" ht="13.5" hidden="1" customHeight="1" x14ac:dyDescent="0.15">
      <c r="G450" s="47">
        <v>378</v>
      </c>
      <c r="H450" s="141" t="s">
        <v>644</v>
      </c>
      <c r="I450" s="42">
        <v>607</v>
      </c>
    </row>
    <row r="451" spans="7:9" ht="13.5" hidden="1" customHeight="1" x14ac:dyDescent="0.15">
      <c r="G451" s="47">
        <v>379</v>
      </c>
      <c r="H451" s="141" t="s">
        <v>645</v>
      </c>
      <c r="I451" s="42">
        <v>610</v>
      </c>
    </row>
    <row r="452" spans="7:9" ht="13.5" hidden="1" customHeight="1" x14ac:dyDescent="0.15">
      <c r="G452" s="47">
        <v>380</v>
      </c>
      <c r="H452" s="141" t="s">
        <v>646</v>
      </c>
      <c r="I452" s="42">
        <v>612</v>
      </c>
    </row>
    <row r="453" spans="7:9" ht="13.5" hidden="1" customHeight="1" x14ac:dyDescent="0.15">
      <c r="G453" s="47">
        <v>381</v>
      </c>
      <c r="H453" s="141" t="s">
        <v>647</v>
      </c>
      <c r="I453" s="42">
        <v>613</v>
      </c>
    </row>
    <row r="454" spans="7:9" ht="13.5" hidden="1" customHeight="1" x14ac:dyDescent="0.15">
      <c r="G454" s="47">
        <v>382</v>
      </c>
      <c r="H454" s="141" t="s">
        <v>696</v>
      </c>
      <c r="I454" s="42">
        <v>617</v>
      </c>
    </row>
    <row r="455" spans="7:9" ht="13.5" hidden="1" customHeight="1" x14ac:dyDescent="0.15">
      <c r="G455" s="47">
        <v>383</v>
      </c>
      <c r="H455" s="141" t="s">
        <v>648</v>
      </c>
      <c r="I455" s="42">
        <v>619</v>
      </c>
    </row>
    <row r="456" spans="7:9" ht="13.5" hidden="1" customHeight="1" x14ac:dyDescent="0.15">
      <c r="G456" s="47">
        <v>384</v>
      </c>
      <c r="H456" s="141" t="s">
        <v>749</v>
      </c>
      <c r="I456" s="42">
        <v>631</v>
      </c>
    </row>
    <row r="457" spans="7:9" ht="13.5" hidden="1" customHeight="1" x14ac:dyDescent="0.15">
      <c r="G457" s="47">
        <v>385</v>
      </c>
      <c r="H457" s="141" t="s">
        <v>541</v>
      </c>
      <c r="I457" s="42">
        <v>635</v>
      </c>
    </row>
    <row r="458" spans="7:9" ht="13.5" hidden="1" customHeight="1" x14ac:dyDescent="0.15">
      <c r="G458" s="47">
        <v>386</v>
      </c>
      <c r="H458" s="141" t="s">
        <v>542</v>
      </c>
      <c r="I458" s="42">
        <v>640</v>
      </c>
    </row>
    <row r="459" spans="7:9" ht="13.5" hidden="1" customHeight="1" x14ac:dyDescent="0.15">
      <c r="G459" s="47">
        <v>387</v>
      </c>
      <c r="H459" s="141" t="s">
        <v>543</v>
      </c>
      <c r="I459" s="42">
        <v>641</v>
      </c>
    </row>
    <row r="460" spans="7:9" ht="13.5" hidden="1" customHeight="1" x14ac:dyDescent="0.15">
      <c r="G460" s="47">
        <v>388</v>
      </c>
      <c r="H460" s="141" t="s">
        <v>679</v>
      </c>
      <c r="I460" s="42">
        <v>642</v>
      </c>
    </row>
    <row r="461" spans="7:9" ht="13.5" hidden="1" customHeight="1" x14ac:dyDescent="0.15">
      <c r="G461" s="47">
        <v>389</v>
      </c>
      <c r="H461" s="141" t="s">
        <v>544</v>
      </c>
      <c r="I461" s="42">
        <v>643</v>
      </c>
    </row>
    <row r="462" spans="7:9" ht="13.5" hidden="1" customHeight="1" x14ac:dyDescent="0.15">
      <c r="G462" s="47">
        <v>390</v>
      </c>
      <c r="H462" s="141" t="s">
        <v>750</v>
      </c>
      <c r="I462" s="41">
        <v>645</v>
      </c>
    </row>
    <row r="463" spans="7:9" ht="13.5" hidden="1" customHeight="1" x14ac:dyDescent="0.15">
      <c r="G463" s="47">
        <v>391</v>
      </c>
      <c r="H463" s="141" t="s">
        <v>340</v>
      </c>
      <c r="I463" s="42">
        <v>651</v>
      </c>
    </row>
    <row r="464" spans="7:9" ht="13.5" hidden="1" customHeight="1" x14ac:dyDescent="0.15">
      <c r="G464" s="47">
        <v>392</v>
      </c>
      <c r="H464" s="141" t="s">
        <v>341</v>
      </c>
      <c r="I464" s="42">
        <v>654</v>
      </c>
    </row>
    <row r="465" spans="7:9" ht="13.5" hidden="1" customHeight="1" x14ac:dyDescent="0.15">
      <c r="G465" s="47">
        <v>393</v>
      </c>
      <c r="H465" s="141" t="s">
        <v>494</v>
      </c>
      <c r="I465" s="42">
        <v>655</v>
      </c>
    </row>
    <row r="466" spans="7:9" ht="13.5" hidden="1" customHeight="1" x14ac:dyDescent="0.15">
      <c r="G466" s="47">
        <v>394</v>
      </c>
      <c r="H466" s="141" t="s">
        <v>342</v>
      </c>
      <c r="I466" s="42">
        <v>656</v>
      </c>
    </row>
    <row r="467" spans="7:9" ht="13.5" hidden="1" customHeight="1" x14ac:dyDescent="0.15">
      <c r="G467" s="47">
        <v>395</v>
      </c>
      <c r="H467" s="141" t="s">
        <v>649</v>
      </c>
      <c r="I467" s="42">
        <v>657</v>
      </c>
    </row>
    <row r="468" spans="7:9" ht="13.5" hidden="1" customHeight="1" x14ac:dyDescent="0.15">
      <c r="G468" s="47">
        <v>396</v>
      </c>
      <c r="H468" s="141" t="s">
        <v>425</v>
      </c>
      <c r="I468" s="42">
        <v>658</v>
      </c>
    </row>
    <row r="469" spans="7:9" ht="13.5" hidden="1" customHeight="1" x14ac:dyDescent="0.15">
      <c r="G469" s="47">
        <v>397</v>
      </c>
      <c r="H469" s="141" t="s">
        <v>545</v>
      </c>
      <c r="I469" s="42">
        <v>659</v>
      </c>
    </row>
    <row r="470" spans="7:9" ht="13.5" hidden="1" customHeight="1" x14ac:dyDescent="0.15">
      <c r="G470" s="47">
        <v>398</v>
      </c>
      <c r="H470" s="141" t="s">
        <v>343</v>
      </c>
      <c r="I470" s="42">
        <v>660</v>
      </c>
    </row>
    <row r="471" spans="7:9" ht="13.5" hidden="1" customHeight="1" x14ac:dyDescent="0.15">
      <c r="G471" s="47">
        <v>399</v>
      </c>
      <c r="H471" s="141" t="s">
        <v>455</v>
      </c>
      <c r="I471" s="42">
        <v>661</v>
      </c>
    </row>
    <row r="472" spans="7:9" ht="13.5" hidden="1" customHeight="1" x14ac:dyDescent="0.15">
      <c r="G472" s="47">
        <v>400</v>
      </c>
      <c r="H472" s="141" t="s">
        <v>495</v>
      </c>
      <c r="I472" s="42">
        <v>662</v>
      </c>
    </row>
    <row r="473" spans="7:9" ht="13.5" hidden="1" customHeight="1" x14ac:dyDescent="0.15">
      <c r="G473" s="47">
        <v>401</v>
      </c>
      <c r="H473" s="141" t="s">
        <v>723</v>
      </c>
      <c r="I473" s="42">
        <v>666</v>
      </c>
    </row>
    <row r="474" spans="7:9" ht="13.5" hidden="1" customHeight="1" x14ac:dyDescent="0.15">
      <c r="G474" s="47">
        <v>402</v>
      </c>
      <c r="H474" s="141" t="s">
        <v>344</v>
      </c>
      <c r="I474" s="42">
        <v>670</v>
      </c>
    </row>
    <row r="475" spans="7:9" ht="13.5" hidden="1" customHeight="1" x14ac:dyDescent="0.15">
      <c r="G475" s="47">
        <v>403</v>
      </c>
      <c r="H475" s="141" t="s">
        <v>456</v>
      </c>
      <c r="I475" s="42">
        <v>671</v>
      </c>
    </row>
    <row r="476" spans="7:9" ht="13.5" hidden="1" customHeight="1" x14ac:dyDescent="0.15">
      <c r="G476" s="47">
        <v>404</v>
      </c>
      <c r="H476" s="141" t="s">
        <v>496</v>
      </c>
      <c r="I476" s="42">
        <v>672</v>
      </c>
    </row>
    <row r="477" spans="7:9" ht="13.5" hidden="1" customHeight="1" x14ac:dyDescent="0.15">
      <c r="G477" s="47">
        <v>405</v>
      </c>
      <c r="H477" s="141" t="s">
        <v>345</v>
      </c>
      <c r="I477" s="42">
        <v>675</v>
      </c>
    </row>
    <row r="478" spans="7:9" ht="13.5" hidden="1" customHeight="1" x14ac:dyDescent="0.15">
      <c r="G478" s="47">
        <v>406</v>
      </c>
      <c r="H478" s="141" t="s">
        <v>346</v>
      </c>
      <c r="I478" s="42">
        <v>677</v>
      </c>
    </row>
    <row r="479" spans="7:9" ht="13.5" hidden="1" customHeight="1" x14ac:dyDescent="0.15">
      <c r="G479" s="47">
        <v>407</v>
      </c>
      <c r="H479" s="141" t="s">
        <v>724</v>
      </c>
      <c r="I479" s="42">
        <v>678</v>
      </c>
    </row>
    <row r="480" spans="7:9" ht="13.5" hidden="1" customHeight="1" x14ac:dyDescent="0.15">
      <c r="G480" s="47">
        <v>408</v>
      </c>
      <c r="H480" s="141" t="s">
        <v>751</v>
      </c>
      <c r="I480" s="41">
        <v>679</v>
      </c>
    </row>
    <row r="481" spans="7:9" ht="13.5" hidden="1" customHeight="1" x14ac:dyDescent="0.15">
      <c r="G481" s="47">
        <v>409</v>
      </c>
      <c r="H481" s="141" t="s">
        <v>347</v>
      </c>
      <c r="I481" s="42">
        <v>701</v>
      </c>
    </row>
    <row r="482" spans="7:9" ht="13.5" hidden="1" customHeight="1" x14ac:dyDescent="0.15">
      <c r="G482" s="47">
        <v>410</v>
      </c>
      <c r="H482" s="141" t="s">
        <v>348</v>
      </c>
      <c r="I482" s="42">
        <v>702</v>
      </c>
    </row>
    <row r="483" spans="7:9" ht="13.5" hidden="1" customHeight="1" x14ac:dyDescent="0.15">
      <c r="G483" s="47">
        <v>411</v>
      </c>
      <c r="H483" s="141" t="s">
        <v>349</v>
      </c>
      <c r="I483" s="42">
        <v>703</v>
      </c>
    </row>
    <row r="484" spans="7:9" ht="13.5" hidden="1" customHeight="1" x14ac:dyDescent="0.15">
      <c r="G484" s="47">
        <v>412</v>
      </c>
      <c r="H484" s="141" t="s">
        <v>350</v>
      </c>
      <c r="I484" s="42">
        <v>704</v>
      </c>
    </row>
    <row r="485" spans="7:9" ht="13.5" hidden="1" customHeight="1" x14ac:dyDescent="0.15">
      <c r="G485" s="47">
        <v>413</v>
      </c>
      <c r="H485" s="141" t="s">
        <v>351</v>
      </c>
      <c r="I485" s="42">
        <v>705</v>
      </c>
    </row>
    <row r="486" spans="7:9" ht="13.5" hidden="1" customHeight="1" x14ac:dyDescent="0.15">
      <c r="G486" s="47">
        <v>414</v>
      </c>
      <c r="H486" s="141" t="s">
        <v>352</v>
      </c>
      <c r="I486" s="42">
        <v>706</v>
      </c>
    </row>
    <row r="487" spans="7:9" ht="13.5" hidden="1" customHeight="1" x14ac:dyDescent="0.15">
      <c r="G487" s="47">
        <v>415</v>
      </c>
      <c r="H487" s="141" t="s">
        <v>477</v>
      </c>
      <c r="I487" s="42">
        <v>707</v>
      </c>
    </row>
    <row r="488" spans="7:9" ht="13.5" hidden="1" customHeight="1" x14ac:dyDescent="0.15">
      <c r="G488" s="47">
        <v>416</v>
      </c>
      <c r="H488" s="141" t="s">
        <v>353</v>
      </c>
      <c r="I488" s="42">
        <v>708</v>
      </c>
    </row>
    <row r="489" spans="7:9" ht="13.5" hidden="1" customHeight="1" x14ac:dyDescent="0.15">
      <c r="G489" s="47">
        <v>417</v>
      </c>
      <c r="H489" s="141" t="s">
        <v>354</v>
      </c>
      <c r="I489" s="42">
        <v>709</v>
      </c>
    </row>
    <row r="490" spans="7:9" ht="13.5" hidden="1" customHeight="1" x14ac:dyDescent="0.15">
      <c r="G490" s="47">
        <v>418</v>
      </c>
      <c r="H490" s="141" t="s">
        <v>355</v>
      </c>
      <c r="I490" s="42">
        <v>710</v>
      </c>
    </row>
    <row r="491" spans="7:9" ht="13.5" hidden="1" customHeight="1" x14ac:dyDescent="0.15">
      <c r="G491" s="47">
        <v>419</v>
      </c>
      <c r="H491" s="141" t="s">
        <v>356</v>
      </c>
      <c r="I491" s="42">
        <v>711</v>
      </c>
    </row>
    <row r="492" spans="7:9" ht="13.5" hidden="1" customHeight="1" x14ac:dyDescent="0.15">
      <c r="G492" s="47">
        <v>420</v>
      </c>
      <c r="H492" s="141" t="s">
        <v>357</v>
      </c>
      <c r="I492" s="42">
        <v>712</v>
      </c>
    </row>
    <row r="493" spans="7:9" ht="13.5" hidden="1" customHeight="1" x14ac:dyDescent="0.15">
      <c r="G493" s="47">
        <v>421</v>
      </c>
      <c r="H493" s="141" t="s">
        <v>358</v>
      </c>
      <c r="I493" s="42">
        <v>713</v>
      </c>
    </row>
    <row r="494" spans="7:9" ht="13.5" hidden="1" customHeight="1" x14ac:dyDescent="0.15">
      <c r="G494" s="47">
        <v>422</v>
      </c>
      <c r="H494" s="141" t="s">
        <v>604</v>
      </c>
      <c r="I494" s="42">
        <v>715</v>
      </c>
    </row>
    <row r="495" spans="7:9" ht="13.5" hidden="1" customHeight="1" x14ac:dyDescent="0.15">
      <c r="G495" s="47">
        <v>423</v>
      </c>
      <c r="H495" s="141" t="s">
        <v>725</v>
      </c>
      <c r="I495" s="42">
        <v>716</v>
      </c>
    </row>
    <row r="496" spans="7:9" ht="13.5" hidden="1" customHeight="1" x14ac:dyDescent="0.15">
      <c r="G496" s="47">
        <v>424</v>
      </c>
      <c r="H496" s="141" t="s">
        <v>359</v>
      </c>
      <c r="I496" s="42">
        <v>721</v>
      </c>
    </row>
    <row r="497" spans="7:9" ht="13.5" hidden="1" customHeight="1" x14ac:dyDescent="0.15">
      <c r="G497" s="47">
        <v>425</v>
      </c>
      <c r="H497" s="141" t="s">
        <v>360</v>
      </c>
      <c r="I497" s="42">
        <v>722</v>
      </c>
    </row>
    <row r="498" spans="7:9" ht="13.5" hidden="1" customHeight="1" x14ac:dyDescent="0.15">
      <c r="G498" s="47">
        <v>426</v>
      </c>
      <c r="H498" s="141" t="s">
        <v>361</v>
      </c>
      <c r="I498" s="42">
        <v>723</v>
      </c>
    </row>
    <row r="499" spans="7:9" ht="13.5" hidden="1" customHeight="1" x14ac:dyDescent="0.15">
      <c r="G499" s="47">
        <v>427</v>
      </c>
      <c r="H499" s="141" t="s">
        <v>362</v>
      </c>
      <c r="I499" s="42">
        <v>725</v>
      </c>
    </row>
    <row r="500" spans="7:9" ht="13.5" hidden="1" customHeight="1" x14ac:dyDescent="0.15">
      <c r="G500" s="47">
        <v>428</v>
      </c>
      <c r="H500" s="141" t="s">
        <v>363</v>
      </c>
      <c r="I500" s="42">
        <v>726</v>
      </c>
    </row>
    <row r="501" spans="7:9" ht="13.5" hidden="1" customHeight="1" x14ac:dyDescent="0.15">
      <c r="G501" s="47">
        <v>429</v>
      </c>
      <c r="H501" s="141" t="s">
        <v>364</v>
      </c>
      <c r="I501" s="42">
        <v>727</v>
      </c>
    </row>
    <row r="502" spans="7:9" ht="13.5" hidden="1" customHeight="1" x14ac:dyDescent="0.15">
      <c r="G502" s="47">
        <v>430</v>
      </c>
      <c r="H502" s="141" t="s">
        <v>365</v>
      </c>
      <c r="I502" s="42">
        <v>728</v>
      </c>
    </row>
    <row r="503" spans="7:9" ht="13.5" hidden="1" customHeight="1" x14ac:dyDescent="0.15">
      <c r="G503" s="47">
        <v>431</v>
      </c>
      <c r="H503" s="141" t="s">
        <v>366</v>
      </c>
      <c r="I503" s="42">
        <v>729</v>
      </c>
    </row>
    <row r="504" spans="7:9" ht="13.5" hidden="1" customHeight="1" x14ac:dyDescent="0.15">
      <c r="G504" s="47">
        <v>432</v>
      </c>
      <c r="H504" s="141" t="s">
        <v>546</v>
      </c>
      <c r="I504" s="42">
        <v>730</v>
      </c>
    </row>
    <row r="505" spans="7:9" ht="13.5" hidden="1" customHeight="1" x14ac:dyDescent="0.15">
      <c r="G505" s="47">
        <v>433</v>
      </c>
      <c r="H505" s="141" t="s">
        <v>367</v>
      </c>
      <c r="I505" s="42">
        <v>731</v>
      </c>
    </row>
    <row r="506" spans="7:9" ht="13.5" hidden="1" customHeight="1" x14ac:dyDescent="0.15">
      <c r="G506" s="47">
        <v>434</v>
      </c>
      <c r="H506" s="141" t="s">
        <v>368</v>
      </c>
      <c r="I506" s="42">
        <v>732</v>
      </c>
    </row>
    <row r="507" spans="7:9" ht="13.5" hidden="1" customHeight="1" x14ac:dyDescent="0.15">
      <c r="G507" s="47">
        <v>435</v>
      </c>
      <c r="H507" s="141" t="s">
        <v>369</v>
      </c>
      <c r="I507" s="42">
        <v>733</v>
      </c>
    </row>
    <row r="508" spans="7:9" ht="13.5" hidden="1" customHeight="1" x14ac:dyDescent="0.15">
      <c r="G508" s="47">
        <v>436</v>
      </c>
      <c r="H508" s="141" t="s">
        <v>370</v>
      </c>
      <c r="I508" s="42">
        <v>734</v>
      </c>
    </row>
    <row r="509" spans="7:9" ht="13.5" hidden="1" customHeight="1" x14ac:dyDescent="0.15">
      <c r="G509" s="47">
        <v>437</v>
      </c>
      <c r="H509" s="141" t="s">
        <v>371</v>
      </c>
      <c r="I509" s="42">
        <v>737</v>
      </c>
    </row>
    <row r="510" spans="7:9" ht="13.5" hidden="1" customHeight="1" x14ac:dyDescent="0.15">
      <c r="G510" s="47">
        <v>438</v>
      </c>
      <c r="H510" s="141" t="s">
        <v>497</v>
      </c>
      <c r="I510" s="42">
        <v>741</v>
      </c>
    </row>
    <row r="511" spans="7:9" ht="13.5" hidden="1" customHeight="1" x14ac:dyDescent="0.15">
      <c r="G511" s="47">
        <v>439</v>
      </c>
      <c r="H511" s="141" t="s">
        <v>547</v>
      </c>
      <c r="I511" s="42">
        <v>742</v>
      </c>
    </row>
    <row r="512" spans="7:9" ht="13.5" hidden="1" customHeight="1" x14ac:dyDescent="0.15">
      <c r="G512" s="47">
        <v>440</v>
      </c>
      <c r="H512" s="141" t="s">
        <v>650</v>
      </c>
      <c r="I512" s="42">
        <v>743</v>
      </c>
    </row>
    <row r="513" spans="7:9" ht="13.5" hidden="1" customHeight="1" x14ac:dyDescent="0.15">
      <c r="G513" s="47">
        <v>441</v>
      </c>
      <c r="H513" s="141" t="s">
        <v>548</v>
      </c>
      <c r="I513" s="42">
        <v>746</v>
      </c>
    </row>
    <row r="514" spans="7:9" ht="13.5" hidden="1" customHeight="1" x14ac:dyDescent="0.15">
      <c r="G514" s="47">
        <v>442</v>
      </c>
      <c r="H514" s="141" t="s">
        <v>549</v>
      </c>
      <c r="I514" s="42">
        <v>747</v>
      </c>
    </row>
    <row r="515" spans="7:9" ht="13.5" hidden="1" customHeight="1" x14ac:dyDescent="0.15">
      <c r="G515" s="47">
        <v>443</v>
      </c>
      <c r="H515" s="141" t="s">
        <v>498</v>
      </c>
      <c r="I515" s="109">
        <v>748</v>
      </c>
    </row>
    <row r="516" spans="7:9" ht="13.5" hidden="1" customHeight="1" x14ac:dyDescent="0.15">
      <c r="G516" s="47">
        <v>444</v>
      </c>
      <c r="H516" s="142" t="s">
        <v>550</v>
      </c>
      <c r="I516" s="109">
        <v>749</v>
      </c>
    </row>
    <row r="517" spans="7:9" ht="13.5" hidden="1" customHeight="1" x14ac:dyDescent="0.15">
      <c r="G517" s="47">
        <v>445</v>
      </c>
      <c r="H517" s="142" t="s">
        <v>551</v>
      </c>
      <c r="I517" s="109">
        <v>750</v>
      </c>
    </row>
    <row r="518" spans="7:9" ht="13.5" hidden="1" customHeight="1" x14ac:dyDescent="0.15">
      <c r="G518" s="47">
        <v>446</v>
      </c>
      <c r="H518" s="142" t="s">
        <v>552</v>
      </c>
      <c r="I518" s="109">
        <v>751</v>
      </c>
    </row>
    <row r="519" spans="7:9" ht="13.5" hidden="1" customHeight="1" x14ac:dyDescent="0.15">
      <c r="G519" s="47">
        <v>447</v>
      </c>
      <c r="H519" s="142" t="s">
        <v>372</v>
      </c>
      <c r="I519" s="109">
        <v>760</v>
      </c>
    </row>
    <row r="520" spans="7:9" ht="13.5" hidden="1" customHeight="1" x14ac:dyDescent="0.15">
      <c r="G520" s="47">
        <v>448</v>
      </c>
      <c r="H520" s="142" t="s">
        <v>752</v>
      </c>
      <c r="I520" s="109">
        <v>761</v>
      </c>
    </row>
    <row r="521" spans="7:9" ht="13.5" hidden="1" customHeight="1" x14ac:dyDescent="0.15">
      <c r="G521" s="47">
        <v>449</v>
      </c>
      <c r="H521" s="142" t="s">
        <v>478</v>
      </c>
      <c r="I521" s="109">
        <v>801</v>
      </c>
    </row>
    <row r="522" spans="7:9" ht="13.5" hidden="1" customHeight="1" x14ac:dyDescent="0.15">
      <c r="G522" s="47">
        <v>450</v>
      </c>
      <c r="H522" s="142" t="s">
        <v>373</v>
      </c>
      <c r="I522" s="109">
        <v>802</v>
      </c>
    </row>
    <row r="523" spans="7:9" ht="13.5" hidden="1" customHeight="1" x14ac:dyDescent="0.15">
      <c r="G523" s="47">
        <v>451</v>
      </c>
      <c r="H523" s="142" t="s">
        <v>479</v>
      </c>
      <c r="I523" s="109">
        <v>803</v>
      </c>
    </row>
    <row r="524" spans="7:9" ht="13.5" hidden="1" customHeight="1" x14ac:dyDescent="0.15">
      <c r="G524" s="47">
        <v>452</v>
      </c>
      <c r="H524" s="142" t="s">
        <v>680</v>
      </c>
      <c r="I524" s="109">
        <v>804</v>
      </c>
    </row>
    <row r="525" spans="7:9" ht="13.5" hidden="1" customHeight="1" x14ac:dyDescent="0.15">
      <c r="G525" s="47">
        <v>453</v>
      </c>
      <c r="H525" s="142" t="s">
        <v>374</v>
      </c>
      <c r="I525" s="109">
        <v>805</v>
      </c>
    </row>
    <row r="526" spans="7:9" ht="13.5" hidden="1" customHeight="1" x14ac:dyDescent="0.15">
      <c r="G526" s="47">
        <v>454</v>
      </c>
      <c r="H526" s="142" t="s">
        <v>375</v>
      </c>
      <c r="I526" s="109">
        <v>806</v>
      </c>
    </row>
    <row r="527" spans="7:9" ht="13.5" hidden="1" customHeight="1" x14ac:dyDescent="0.15">
      <c r="G527" s="47">
        <v>455</v>
      </c>
      <c r="H527" s="142" t="s">
        <v>376</v>
      </c>
      <c r="I527" s="109">
        <v>807</v>
      </c>
    </row>
    <row r="528" spans="7:9" ht="13.5" hidden="1" customHeight="1" x14ac:dyDescent="0.15">
      <c r="G528" s="47">
        <v>456</v>
      </c>
      <c r="H528" s="142" t="s">
        <v>605</v>
      </c>
      <c r="I528" s="109">
        <v>810</v>
      </c>
    </row>
    <row r="529" spans="7:9" ht="13.5" hidden="1" customHeight="1" x14ac:dyDescent="0.15">
      <c r="G529" s="47">
        <v>457</v>
      </c>
      <c r="H529" s="142" t="s">
        <v>377</v>
      </c>
      <c r="I529" s="109">
        <v>811</v>
      </c>
    </row>
    <row r="530" spans="7:9" ht="13.5" hidden="1" customHeight="1" x14ac:dyDescent="0.15">
      <c r="G530" s="47">
        <v>458</v>
      </c>
      <c r="H530" s="142" t="s">
        <v>378</v>
      </c>
      <c r="I530" s="109">
        <v>812</v>
      </c>
    </row>
    <row r="531" spans="7:9" ht="13.5" hidden="1" customHeight="1" x14ac:dyDescent="0.15">
      <c r="G531" s="47">
        <v>459</v>
      </c>
      <c r="H531" s="142" t="s">
        <v>726</v>
      </c>
      <c r="I531" s="109">
        <v>813</v>
      </c>
    </row>
    <row r="532" spans="7:9" ht="13.5" hidden="1" customHeight="1" x14ac:dyDescent="0.15">
      <c r="G532" s="47">
        <v>460</v>
      </c>
      <c r="H532" s="142" t="s">
        <v>379</v>
      </c>
      <c r="I532" s="109">
        <v>816</v>
      </c>
    </row>
    <row r="533" spans="7:9" ht="13.5" hidden="1" customHeight="1" x14ac:dyDescent="0.15">
      <c r="G533" s="47">
        <v>461</v>
      </c>
      <c r="H533" s="142" t="s">
        <v>380</v>
      </c>
      <c r="I533" s="109">
        <v>818</v>
      </c>
    </row>
    <row r="534" spans="7:9" ht="13.5" hidden="1" customHeight="1" x14ac:dyDescent="0.15">
      <c r="G534" s="47">
        <v>462</v>
      </c>
      <c r="H534" s="142" t="s">
        <v>480</v>
      </c>
      <c r="I534" s="109">
        <v>820</v>
      </c>
    </row>
    <row r="535" spans="7:9" ht="13.5" hidden="1" customHeight="1" x14ac:dyDescent="0.15">
      <c r="G535" s="47">
        <v>463</v>
      </c>
      <c r="H535" s="142" t="s">
        <v>457</v>
      </c>
      <c r="I535" s="109">
        <v>821</v>
      </c>
    </row>
    <row r="536" spans="7:9" ht="13.5" hidden="1" customHeight="1" x14ac:dyDescent="0.15">
      <c r="G536" s="47">
        <v>464</v>
      </c>
      <c r="H536" s="142" t="s">
        <v>381</v>
      </c>
      <c r="I536" s="109">
        <v>822</v>
      </c>
    </row>
    <row r="537" spans="7:9" ht="13.5" hidden="1" customHeight="1" x14ac:dyDescent="0.15">
      <c r="G537" s="47">
        <v>465</v>
      </c>
      <c r="H537" s="142" t="s">
        <v>553</v>
      </c>
      <c r="I537" s="109">
        <v>825</v>
      </c>
    </row>
    <row r="538" spans="7:9" ht="13.5" hidden="1" customHeight="1" x14ac:dyDescent="0.15">
      <c r="G538" s="47">
        <v>466</v>
      </c>
      <c r="H538" s="142" t="s">
        <v>382</v>
      </c>
      <c r="I538" s="109">
        <v>829</v>
      </c>
    </row>
    <row r="539" spans="7:9" ht="13.5" hidden="1" customHeight="1" x14ac:dyDescent="0.15">
      <c r="G539" s="47">
        <v>467</v>
      </c>
      <c r="H539" s="142" t="s">
        <v>681</v>
      </c>
      <c r="I539" s="109">
        <v>830</v>
      </c>
    </row>
    <row r="540" spans="7:9" ht="13.5" hidden="1" customHeight="1" x14ac:dyDescent="0.15">
      <c r="G540" s="47">
        <v>468</v>
      </c>
      <c r="H540" s="142" t="s">
        <v>458</v>
      </c>
      <c r="I540" s="109">
        <v>852</v>
      </c>
    </row>
    <row r="541" spans="7:9" ht="13.5" hidden="1" customHeight="1" x14ac:dyDescent="0.15">
      <c r="G541" s="47">
        <v>469</v>
      </c>
      <c r="H541" s="142" t="s">
        <v>383</v>
      </c>
      <c r="I541" s="109">
        <v>853</v>
      </c>
    </row>
    <row r="542" spans="7:9" ht="13.5" hidden="1" customHeight="1" x14ac:dyDescent="0.15">
      <c r="G542" s="47">
        <v>470</v>
      </c>
      <c r="H542" s="142" t="s">
        <v>554</v>
      </c>
      <c r="I542" s="109">
        <v>855</v>
      </c>
    </row>
    <row r="543" spans="7:9" ht="13.5" hidden="1" customHeight="1" x14ac:dyDescent="0.15">
      <c r="G543" s="47">
        <v>471</v>
      </c>
      <c r="H543" s="142" t="s">
        <v>555</v>
      </c>
      <c r="I543" s="109">
        <v>860</v>
      </c>
    </row>
    <row r="544" spans="7:9" ht="13.5" hidden="1" customHeight="1" x14ac:dyDescent="0.15">
      <c r="G544" s="47">
        <v>472</v>
      </c>
      <c r="H544" s="142" t="s">
        <v>384</v>
      </c>
      <c r="I544" s="109">
        <v>861</v>
      </c>
    </row>
    <row r="545" spans="7:9" ht="13.5" hidden="1" customHeight="1" x14ac:dyDescent="0.15">
      <c r="G545" s="47">
        <v>473</v>
      </c>
      <c r="H545" s="142" t="s">
        <v>459</v>
      </c>
      <c r="I545" s="109">
        <v>862</v>
      </c>
    </row>
    <row r="546" spans="7:9" ht="13.5" hidden="1" customHeight="1" x14ac:dyDescent="0.15">
      <c r="G546" s="47">
        <v>474</v>
      </c>
      <c r="H546" s="142" t="s">
        <v>385</v>
      </c>
      <c r="I546" s="109">
        <v>863</v>
      </c>
    </row>
    <row r="547" spans="7:9" ht="13.5" hidden="1" customHeight="1" x14ac:dyDescent="0.15">
      <c r="G547" s="47">
        <v>475</v>
      </c>
      <c r="H547" s="142" t="s">
        <v>386</v>
      </c>
      <c r="I547" s="109">
        <v>864</v>
      </c>
    </row>
    <row r="548" spans="7:9" ht="13.5" hidden="1" customHeight="1" x14ac:dyDescent="0.15">
      <c r="G548" s="47">
        <v>476</v>
      </c>
      <c r="H548" s="142" t="s">
        <v>460</v>
      </c>
      <c r="I548" s="109">
        <v>865</v>
      </c>
    </row>
    <row r="549" spans="7:9" ht="13.5" hidden="1" customHeight="1" x14ac:dyDescent="0.15">
      <c r="G549" s="47">
        <v>477</v>
      </c>
      <c r="H549" s="142" t="s">
        <v>556</v>
      </c>
      <c r="I549" s="109">
        <v>866</v>
      </c>
    </row>
    <row r="550" spans="7:9" ht="13.5" hidden="1" customHeight="1" x14ac:dyDescent="0.15">
      <c r="G550" s="47">
        <v>478</v>
      </c>
      <c r="H550" s="142" t="s">
        <v>651</v>
      </c>
      <c r="I550" s="109">
        <v>867</v>
      </c>
    </row>
    <row r="551" spans="7:9" ht="13.5" hidden="1" customHeight="1" x14ac:dyDescent="0.15">
      <c r="G551" s="47">
        <v>479</v>
      </c>
      <c r="H551" s="142" t="s">
        <v>652</v>
      </c>
      <c r="I551" s="109">
        <v>868</v>
      </c>
    </row>
    <row r="552" spans="7:9" ht="13.5" hidden="1" customHeight="1" x14ac:dyDescent="0.15">
      <c r="G552" s="47">
        <v>480</v>
      </c>
      <c r="H552" s="142" t="s">
        <v>557</v>
      </c>
      <c r="I552" s="109">
        <v>869</v>
      </c>
    </row>
    <row r="553" spans="7:9" ht="13.5" hidden="1" customHeight="1" x14ac:dyDescent="0.15">
      <c r="G553" s="47">
        <v>481</v>
      </c>
      <c r="H553" s="142" t="s">
        <v>558</v>
      </c>
      <c r="I553" s="109">
        <v>871</v>
      </c>
    </row>
    <row r="554" spans="7:9" ht="13.5" hidden="1" customHeight="1" x14ac:dyDescent="0.15">
      <c r="G554" s="47">
        <v>482</v>
      </c>
      <c r="H554" s="142" t="s">
        <v>387</v>
      </c>
      <c r="I554" s="109">
        <v>873</v>
      </c>
    </row>
    <row r="555" spans="7:9" ht="13.5" hidden="1" customHeight="1" x14ac:dyDescent="0.15">
      <c r="G555" s="47">
        <v>483</v>
      </c>
      <c r="H555" s="142" t="s">
        <v>388</v>
      </c>
      <c r="I555" s="109">
        <v>876</v>
      </c>
    </row>
    <row r="556" spans="7:9" ht="13.5" hidden="1" customHeight="1" x14ac:dyDescent="0.15">
      <c r="G556" s="47">
        <v>484</v>
      </c>
      <c r="H556" s="142" t="s">
        <v>389</v>
      </c>
      <c r="I556" s="109">
        <v>877</v>
      </c>
    </row>
    <row r="557" spans="7:9" ht="13.5" hidden="1" customHeight="1" x14ac:dyDescent="0.15">
      <c r="G557" s="47">
        <v>485</v>
      </c>
      <c r="H557" s="142" t="s">
        <v>682</v>
      </c>
      <c r="I557" s="109">
        <v>880</v>
      </c>
    </row>
    <row r="558" spans="7:9" ht="13.5" hidden="1" customHeight="1" x14ac:dyDescent="0.15">
      <c r="G558" s="47">
        <v>486</v>
      </c>
      <c r="H558" s="142" t="s">
        <v>390</v>
      </c>
      <c r="I558" s="109">
        <v>881</v>
      </c>
    </row>
    <row r="559" spans="7:9" ht="13.5" hidden="1" customHeight="1" x14ac:dyDescent="0.15">
      <c r="G559" s="47">
        <v>487</v>
      </c>
      <c r="H559" s="142" t="s">
        <v>391</v>
      </c>
      <c r="I559" s="109">
        <v>882</v>
      </c>
    </row>
    <row r="560" spans="7:9" ht="13.5" hidden="1" customHeight="1" x14ac:dyDescent="0.15">
      <c r="G560" s="47">
        <v>488</v>
      </c>
      <c r="H560" s="142" t="s">
        <v>392</v>
      </c>
      <c r="I560" s="109">
        <v>883</v>
      </c>
    </row>
    <row r="561" spans="7:9" ht="13.5" hidden="1" customHeight="1" x14ac:dyDescent="0.15">
      <c r="G561" s="47">
        <v>489</v>
      </c>
      <c r="H561" s="142" t="s">
        <v>393</v>
      </c>
      <c r="I561" s="109">
        <v>884</v>
      </c>
    </row>
    <row r="562" spans="7:9" ht="13.5" hidden="1" customHeight="1" x14ac:dyDescent="0.15">
      <c r="G562" s="47">
        <v>490</v>
      </c>
      <c r="H562" s="142" t="s">
        <v>683</v>
      </c>
      <c r="I562" s="109">
        <v>885</v>
      </c>
    </row>
    <row r="563" spans="7:9" ht="13.5" hidden="1" customHeight="1" x14ac:dyDescent="0.15">
      <c r="G563" s="47">
        <v>491</v>
      </c>
      <c r="H563" s="142" t="s">
        <v>394</v>
      </c>
      <c r="I563" s="109">
        <v>886</v>
      </c>
    </row>
    <row r="564" spans="7:9" ht="13.5" hidden="1" customHeight="1" x14ac:dyDescent="0.15">
      <c r="G564" s="47">
        <v>492</v>
      </c>
      <c r="H564" s="142" t="s">
        <v>481</v>
      </c>
      <c r="I564" s="109">
        <v>890</v>
      </c>
    </row>
    <row r="565" spans="7:9" ht="13.5" hidden="1" customHeight="1" x14ac:dyDescent="0.15">
      <c r="G565" s="47">
        <v>493</v>
      </c>
      <c r="H565" s="142" t="s">
        <v>753</v>
      </c>
      <c r="I565" s="161">
        <v>891</v>
      </c>
    </row>
    <row r="566" spans="7:9" ht="13.5" hidden="1" customHeight="1" x14ac:dyDescent="0.15">
      <c r="G566" s="47">
        <v>494</v>
      </c>
      <c r="H566" s="142" t="s">
        <v>395</v>
      </c>
      <c r="I566" s="109">
        <v>901</v>
      </c>
    </row>
    <row r="567" spans="7:9" ht="13.5" hidden="1" customHeight="1" x14ac:dyDescent="0.15">
      <c r="G567" s="47">
        <v>495</v>
      </c>
      <c r="H567" s="142" t="s">
        <v>396</v>
      </c>
      <c r="I567" s="109">
        <v>902</v>
      </c>
    </row>
    <row r="568" spans="7:9" ht="13.5" hidden="1" customHeight="1" x14ac:dyDescent="0.15">
      <c r="G568" s="47">
        <v>496</v>
      </c>
      <c r="H568" s="142" t="s">
        <v>397</v>
      </c>
      <c r="I568" s="109">
        <v>903</v>
      </c>
    </row>
    <row r="569" spans="7:9" ht="13.5" hidden="1" customHeight="1" x14ac:dyDescent="0.15">
      <c r="G569" s="47">
        <v>497</v>
      </c>
      <c r="H569" s="142" t="s">
        <v>398</v>
      </c>
      <c r="I569" s="109">
        <v>904</v>
      </c>
    </row>
    <row r="570" spans="7:9" ht="13.5" hidden="1" customHeight="1" x14ac:dyDescent="0.15">
      <c r="G570" s="47">
        <v>498</v>
      </c>
      <c r="H570" s="142" t="s">
        <v>399</v>
      </c>
      <c r="I570" s="109">
        <v>905</v>
      </c>
    </row>
    <row r="571" spans="7:9" ht="13.5" hidden="1" customHeight="1" x14ac:dyDescent="0.15">
      <c r="G571" s="47">
        <v>499</v>
      </c>
      <c r="H571" s="142" t="s">
        <v>400</v>
      </c>
      <c r="I571" s="109">
        <v>906</v>
      </c>
    </row>
    <row r="572" spans="7:9" ht="13.5" hidden="1" customHeight="1" x14ac:dyDescent="0.15">
      <c r="G572" s="47">
        <v>500</v>
      </c>
      <c r="H572" s="142" t="s">
        <v>401</v>
      </c>
      <c r="I572" s="109">
        <v>907</v>
      </c>
    </row>
    <row r="573" spans="7:9" ht="13.5" hidden="1" customHeight="1" x14ac:dyDescent="0.15">
      <c r="G573" s="47">
        <v>501</v>
      </c>
      <c r="H573" s="142" t="s">
        <v>402</v>
      </c>
      <c r="I573" s="109">
        <v>908</v>
      </c>
    </row>
    <row r="574" spans="7:9" ht="13.5" hidden="1" customHeight="1" x14ac:dyDescent="0.15">
      <c r="G574" s="47">
        <v>502</v>
      </c>
      <c r="H574" s="142" t="s">
        <v>403</v>
      </c>
      <c r="I574" s="109">
        <v>911</v>
      </c>
    </row>
    <row r="575" spans="7:9" ht="13.5" hidden="1" customHeight="1" x14ac:dyDescent="0.15">
      <c r="G575" s="47">
        <v>503</v>
      </c>
      <c r="H575" s="142" t="s">
        <v>461</v>
      </c>
      <c r="I575" s="109">
        <v>912</v>
      </c>
    </row>
    <row r="576" spans="7:9" ht="13.5" hidden="1" customHeight="1" x14ac:dyDescent="0.15">
      <c r="G576" s="47">
        <v>504</v>
      </c>
      <c r="H576" s="142" t="s">
        <v>404</v>
      </c>
      <c r="I576" s="109">
        <v>913</v>
      </c>
    </row>
    <row r="577" spans="7:9" ht="13.5" hidden="1" customHeight="1" x14ac:dyDescent="0.15">
      <c r="G577" s="47">
        <v>505</v>
      </c>
      <c r="H577" s="142" t="s">
        <v>462</v>
      </c>
      <c r="I577" s="109">
        <v>914</v>
      </c>
    </row>
    <row r="578" spans="7:9" ht="13.5" hidden="1" customHeight="1" x14ac:dyDescent="0.15">
      <c r="G578" s="47">
        <v>506</v>
      </c>
      <c r="H578" s="142" t="s">
        <v>405</v>
      </c>
      <c r="I578" s="109">
        <v>915</v>
      </c>
    </row>
    <row r="579" spans="7:9" ht="13.5" hidden="1" customHeight="1" x14ac:dyDescent="0.15">
      <c r="G579" s="47">
        <v>507</v>
      </c>
      <c r="H579" s="142" t="s">
        <v>406</v>
      </c>
      <c r="I579" s="109">
        <v>916</v>
      </c>
    </row>
    <row r="580" spans="7:9" ht="13.5" hidden="1" customHeight="1" x14ac:dyDescent="0.15">
      <c r="G580" s="47">
        <v>508</v>
      </c>
      <c r="H580" s="142" t="s">
        <v>407</v>
      </c>
      <c r="I580" s="109">
        <v>917</v>
      </c>
    </row>
    <row r="581" spans="7:9" ht="13.5" hidden="1" customHeight="1" x14ac:dyDescent="0.15">
      <c r="G581" s="47">
        <v>509</v>
      </c>
      <c r="H581" s="142" t="s">
        <v>408</v>
      </c>
      <c r="I581" s="109">
        <v>918</v>
      </c>
    </row>
    <row r="582" spans="7:9" ht="13.5" hidden="1" customHeight="1" x14ac:dyDescent="0.15">
      <c r="G582" s="47">
        <v>510</v>
      </c>
      <c r="H582" s="142" t="s">
        <v>409</v>
      </c>
      <c r="I582" s="109">
        <v>919</v>
      </c>
    </row>
    <row r="583" spans="7:9" ht="13.5" hidden="1" customHeight="1" x14ac:dyDescent="0.15">
      <c r="G583" s="47">
        <v>511</v>
      </c>
      <c r="H583" s="142" t="s">
        <v>410</v>
      </c>
      <c r="I583" s="109">
        <v>920</v>
      </c>
    </row>
    <row r="584" spans="7:9" ht="13.5" hidden="1" customHeight="1" x14ac:dyDescent="0.15">
      <c r="G584" s="47">
        <v>512</v>
      </c>
      <c r="H584" s="142" t="s">
        <v>411</v>
      </c>
      <c r="I584" s="109">
        <v>921</v>
      </c>
    </row>
    <row r="585" spans="7:9" ht="13.5" hidden="1" customHeight="1" x14ac:dyDescent="0.15">
      <c r="G585" s="47">
        <v>513</v>
      </c>
      <c r="H585" s="142" t="s">
        <v>727</v>
      </c>
      <c r="I585" s="109">
        <v>922</v>
      </c>
    </row>
    <row r="586" spans="7:9" ht="13.5" hidden="1" customHeight="1" x14ac:dyDescent="0.15">
      <c r="G586" s="47">
        <v>514</v>
      </c>
      <c r="H586" s="141" t="s">
        <v>606</v>
      </c>
      <c r="I586" s="42">
        <v>927</v>
      </c>
    </row>
    <row r="587" spans="7:9" ht="13.5" hidden="1" customHeight="1" x14ac:dyDescent="0.15">
      <c r="G587" s="47">
        <v>515</v>
      </c>
      <c r="H587" s="142" t="s">
        <v>653</v>
      </c>
      <c r="I587" s="109">
        <v>929</v>
      </c>
    </row>
    <row r="588" spans="7:9" ht="13.5" hidden="1" customHeight="1" x14ac:dyDescent="0.15">
      <c r="G588" s="47">
        <v>516</v>
      </c>
      <c r="H588" s="142" t="s">
        <v>654</v>
      </c>
      <c r="I588" s="109">
        <v>930</v>
      </c>
    </row>
    <row r="589" spans="7:9" ht="13.5" hidden="1" customHeight="1" x14ac:dyDescent="0.15">
      <c r="G589" s="47">
        <v>517</v>
      </c>
      <c r="H589" s="142" t="s">
        <v>655</v>
      </c>
      <c r="I589" s="109">
        <v>931</v>
      </c>
    </row>
    <row r="590" spans="7:9" ht="13.5" hidden="1" customHeight="1" x14ac:dyDescent="0.15">
      <c r="G590" s="47">
        <v>518</v>
      </c>
      <c r="H590" s="142" t="s">
        <v>656</v>
      </c>
      <c r="I590" s="109">
        <v>932</v>
      </c>
    </row>
    <row r="591" spans="7:9" ht="13.5" hidden="1" customHeight="1" x14ac:dyDescent="0.15">
      <c r="G591" s="47">
        <v>519</v>
      </c>
      <c r="H591" s="142" t="s">
        <v>412</v>
      </c>
      <c r="I591" s="109">
        <v>933</v>
      </c>
    </row>
    <row r="592" spans="7:9" ht="13.5" hidden="1" customHeight="1" x14ac:dyDescent="0.15">
      <c r="G592" s="47">
        <v>520</v>
      </c>
      <c r="H592" s="151" t="s">
        <v>463</v>
      </c>
      <c r="I592" s="109">
        <v>934</v>
      </c>
    </row>
    <row r="593" spans="7:9" ht="13.5" hidden="1" customHeight="1" x14ac:dyDescent="0.15">
      <c r="G593" s="47">
        <v>521</v>
      </c>
      <c r="H593" s="141" t="s">
        <v>413</v>
      </c>
      <c r="I593" s="150">
        <v>935</v>
      </c>
    </row>
    <row r="594" spans="7:9" ht="13.5" hidden="1" customHeight="1" x14ac:dyDescent="0.15">
      <c r="G594" s="47">
        <v>522</v>
      </c>
      <c r="H594" s="142" t="s">
        <v>464</v>
      </c>
      <c r="I594" s="150">
        <v>936</v>
      </c>
    </row>
    <row r="595" spans="7:9" ht="13.5" hidden="1" customHeight="1" x14ac:dyDescent="0.15">
      <c r="G595" s="47">
        <v>523</v>
      </c>
      <c r="H595" s="152" t="s">
        <v>465</v>
      </c>
      <c r="I595" s="42">
        <v>937</v>
      </c>
    </row>
    <row r="596" spans="7:9" ht="13.5" hidden="1" customHeight="1" x14ac:dyDescent="0.15">
      <c r="G596" s="47">
        <v>524</v>
      </c>
      <c r="H596" s="142" t="s">
        <v>414</v>
      </c>
      <c r="I596" s="109">
        <v>939</v>
      </c>
    </row>
    <row r="597" spans="7:9" ht="13.5" hidden="1" customHeight="1" x14ac:dyDescent="0.15">
      <c r="G597" s="47">
        <v>525</v>
      </c>
      <c r="H597" s="142" t="s">
        <v>415</v>
      </c>
      <c r="I597" s="109">
        <v>940</v>
      </c>
    </row>
    <row r="598" spans="7:9" ht="13.5" hidden="1" customHeight="1" x14ac:dyDescent="0.15">
      <c r="G598" s="47">
        <v>526</v>
      </c>
      <c r="H598" s="142" t="s">
        <v>416</v>
      </c>
      <c r="I598" s="109">
        <v>941</v>
      </c>
    </row>
    <row r="599" spans="7:9" ht="13.5" hidden="1" customHeight="1" x14ac:dyDescent="0.15">
      <c r="G599" s="47">
        <v>527</v>
      </c>
      <c r="H599" s="142" t="s">
        <v>417</v>
      </c>
      <c r="I599" s="109">
        <v>942</v>
      </c>
    </row>
    <row r="600" spans="7:9" ht="13.5" hidden="1" customHeight="1" x14ac:dyDescent="0.15">
      <c r="G600" s="47">
        <v>528</v>
      </c>
      <c r="H600" s="142" t="s">
        <v>418</v>
      </c>
      <c r="I600" s="109">
        <v>943</v>
      </c>
    </row>
    <row r="601" spans="7:9" ht="13.5" hidden="1" customHeight="1" x14ac:dyDescent="0.15">
      <c r="G601" s="47">
        <v>529</v>
      </c>
      <c r="H601" s="142" t="s">
        <v>466</v>
      </c>
      <c r="I601" s="109">
        <v>944</v>
      </c>
    </row>
    <row r="602" spans="7:9" ht="13.5" hidden="1" customHeight="1" x14ac:dyDescent="0.15">
      <c r="G602" s="47">
        <v>530</v>
      </c>
      <c r="H602" s="142" t="s">
        <v>424</v>
      </c>
      <c r="I602" s="109">
        <v>945</v>
      </c>
    </row>
    <row r="603" spans="7:9" ht="13.5" hidden="1" customHeight="1" x14ac:dyDescent="0.15">
      <c r="G603" s="47">
        <v>531</v>
      </c>
      <c r="H603" s="142" t="s">
        <v>657</v>
      </c>
      <c r="I603" s="109">
        <v>946</v>
      </c>
    </row>
    <row r="604" spans="7:9" ht="13.5" hidden="1" customHeight="1" x14ac:dyDescent="0.15">
      <c r="G604" s="47">
        <v>532</v>
      </c>
      <c r="H604" s="142" t="s">
        <v>658</v>
      </c>
      <c r="I604" s="109">
        <v>947</v>
      </c>
    </row>
    <row r="605" spans="7:9" ht="13.5" hidden="1" customHeight="1" x14ac:dyDescent="0.15">
      <c r="G605" s="47">
        <v>533</v>
      </c>
      <c r="H605" s="142" t="s">
        <v>659</v>
      </c>
      <c r="I605" s="109">
        <v>948</v>
      </c>
    </row>
    <row r="606" spans="7:9" ht="13.5" hidden="1" customHeight="1" x14ac:dyDescent="0.15">
      <c r="G606" s="47">
        <v>534</v>
      </c>
      <c r="H606" s="142" t="s">
        <v>660</v>
      </c>
      <c r="I606" s="109">
        <v>949</v>
      </c>
    </row>
    <row r="607" spans="7:9" ht="13.5" hidden="1" customHeight="1" x14ac:dyDescent="0.15">
      <c r="G607" s="47">
        <v>535</v>
      </c>
      <c r="H607" s="142" t="s">
        <v>661</v>
      </c>
      <c r="I607" s="109">
        <v>950</v>
      </c>
    </row>
    <row r="608" spans="7:9" ht="13.5" hidden="1" customHeight="1" x14ac:dyDescent="0.15">
      <c r="G608" s="47">
        <v>536</v>
      </c>
      <c r="H608" s="142" t="s">
        <v>662</v>
      </c>
      <c r="I608" s="109">
        <v>951</v>
      </c>
    </row>
    <row r="609" spans="7:9" ht="13.5" hidden="1" customHeight="1" x14ac:dyDescent="0.15">
      <c r="G609" s="47">
        <v>537</v>
      </c>
      <c r="H609" s="142" t="s">
        <v>663</v>
      </c>
      <c r="I609" s="109">
        <v>952</v>
      </c>
    </row>
    <row r="610" spans="7:9" ht="13.5" hidden="1" customHeight="1" x14ac:dyDescent="0.15">
      <c r="G610" s="47">
        <v>538</v>
      </c>
      <c r="H610" s="142" t="s">
        <v>684</v>
      </c>
      <c r="I610" s="109">
        <v>999</v>
      </c>
    </row>
    <row r="611" spans="7:9" ht="13.5" hidden="1" customHeight="1" x14ac:dyDescent="0.15">
      <c r="G611" s="47"/>
      <c r="H611" s="142"/>
      <c r="I611" s="161"/>
    </row>
    <row r="612" spans="7:9" ht="13.5" hidden="1" customHeight="1" x14ac:dyDescent="0.15">
      <c r="G612" s="47"/>
      <c r="H612" s="142"/>
      <c r="I612" s="161"/>
    </row>
    <row r="613" spans="7:9" ht="13.5" hidden="1" customHeight="1" x14ac:dyDescent="0.15">
      <c r="G613" s="47"/>
      <c r="H613" s="142"/>
      <c r="I613" s="161"/>
    </row>
    <row r="614" spans="7:9" ht="13.5" hidden="1" customHeight="1" x14ac:dyDescent="0.15">
      <c r="G614" s="140"/>
      <c r="H614" s="143"/>
      <c r="I614" s="105"/>
    </row>
    <row r="615" spans="7:9" ht="13.5" hidden="1" customHeight="1" x14ac:dyDescent="0.15"/>
    <row r="616" spans="7:9" ht="13.5" customHeight="1" x14ac:dyDescent="0.15"/>
  </sheetData>
  <sheetProtection sheet="1" selectLockedCells="1"/>
  <sortState xmlns:xlrd2="http://schemas.microsoft.com/office/spreadsheetml/2017/richdata2" ref="H566:I614">
    <sortCondition ref="I566:I614"/>
  </sortState>
  <mergeCells count="40">
    <mergeCell ref="B11:L11"/>
    <mergeCell ref="B13:C13"/>
    <mergeCell ref="K16:L16"/>
    <mergeCell ref="I16:J16"/>
    <mergeCell ref="A18:C18"/>
    <mergeCell ref="B14:C14"/>
    <mergeCell ref="A15:C15"/>
    <mergeCell ref="D15:E15"/>
    <mergeCell ref="I14:J14"/>
    <mergeCell ref="I15:J15"/>
    <mergeCell ref="K14:L14"/>
    <mergeCell ref="F16:G16"/>
    <mergeCell ref="F15:G15"/>
    <mergeCell ref="D16:E16"/>
    <mergeCell ref="K15:L15"/>
    <mergeCell ref="D14:E14"/>
    <mergeCell ref="F14:G14"/>
    <mergeCell ref="I13:J13"/>
    <mergeCell ref="K13:L13"/>
    <mergeCell ref="D13:E13"/>
    <mergeCell ref="A1:L1"/>
    <mergeCell ref="A2:B2"/>
    <mergeCell ref="K2:L2"/>
    <mergeCell ref="A3:B3"/>
    <mergeCell ref="A4:B4"/>
    <mergeCell ref="G8:I8"/>
    <mergeCell ref="B10:C10"/>
    <mergeCell ref="A5:L5"/>
    <mergeCell ref="A6:L6"/>
    <mergeCell ref="A8:B8"/>
    <mergeCell ref="C8:D8"/>
    <mergeCell ref="E8:F8"/>
    <mergeCell ref="A9:A10"/>
    <mergeCell ref="B9:C9"/>
    <mergeCell ref="D9:E9"/>
    <mergeCell ref="G9:I9"/>
    <mergeCell ref="J9:L9"/>
    <mergeCell ref="D10:E10"/>
    <mergeCell ref="G10:I10"/>
    <mergeCell ref="J10:L10"/>
  </mergeCells>
  <phoneticPr fontId="2"/>
  <conditionalFormatting sqref="A20:A69">
    <cfRule type="expression" dxfId="17" priority="5" stopIfTrue="1">
      <formula>A20=""</formula>
    </cfRule>
  </conditionalFormatting>
  <conditionalFormatting sqref="C20:G69">
    <cfRule type="expression" dxfId="16" priority="11" stopIfTrue="1">
      <formula>C20=""</formula>
    </cfRule>
  </conditionalFormatting>
  <conditionalFormatting sqref="G8 B10:E10 G10:L10 B11:L11 B14:E14">
    <cfRule type="expression" dxfId="15" priority="10" stopIfTrue="1">
      <formula>IF(B8="",TRUE,FALSE)</formula>
    </cfRule>
  </conditionalFormatting>
  <conditionalFormatting sqref="G8:I8">
    <cfRule type="cellIs" dxfId="14" priority="9" stopIfTrue="1" operator="equal">
      <formula>""""""</formula>
    </cfRule>
  </conditionalFormatting>
  <conditionalFormatting sqref="H20:H69">
    <cfRule type="expression" dxfId="13" priority="12" stopIfTrue="1">
      <formula>IF(AND(H20="",#REF!=""),TRUE,FALSE)</formula>
    </cfRule>
  </conditionalFormatting>
  <conditionalFormatting sqref="I20:I69">
    <cfRule type="expression" dxfId="12" priority="3" stopIfTrue="1">
      <formula>$J$19&gt;=7</formula>
    </cfRule>
  </conditionalFormatting>
  <conditionalFormatting sqref="J19">
    <cfRule type="expression" dxfId="11" priority="1" stopIfTrue="1">
      <formula>$J$19&lt;4</formula>
    </cfRule>
    <cfRule type="expression" dxfId="10" priority="2" stopIfTrue="1">
      <formula>$J$19&gt;=7</formula>
    </cfRule>
  </conditionalFormatting>
  <conditionalFormatting sqref="L20:L69">
    <cfRule type="expression" dxfId="9" priority="4" stopIfTrue="1">
      <formula>IF(L20&gt;=2,TRUE,FALSE)</formula>
    </cfRule>
  </conditionalFormatting>
  <dataValidations xWindow="170" yWindow="369" count="8">
    <dataValidation imeMode="off" allowBlank="1" showInputMessage="1" showErrorMessage="1" sqref="G10:L10 J20:K69 B20:B69" xr:uid="{C8BC0783-6D5A-45B5-8A6D-1E8628A31AEF}"/>
    <dataValidation imeMode="hiragana" allowBlank="1" showInputMessage="1" showErrorMessage="1" sqref="G17 I14:I15 B10:E10 C20:D69 B11:L11 I17 B14:F14 F15" xr:uid="{91A44FC1-F0DC-4E71-AC8B-BC8C6581749C}"/>
    <dataValidation imeMode="halfKatakana" allowBlank="1" showInputMessage="1" showErrorMessage="1" sqref="E20:F69" xr:uid="{CA9BE024-FBAA-4F91-8F70-AAD7228E086A}"/>
    <dataValidation type="whole" imeMode="off" allowBlank="1" showInputMessage="1" showErrorMessage="1" sqref="D15:E15" xr:uid="{F0685B2D-A664-4F2C-8D9B-FEDC1D7F1ABD}">
      <formula1>0</formula1>
      <formula2>99</formula2>
    </dataValidation>
    <dataValidation type="whole" imeMode="off" allowBlank="1" showInputMessage="1" showErrorMessage="1" sqref="G20:G69" xr:uid="{5360ADBD-76AF-4B30-9965-8B206C19B6F9}">
      <formula1>1</formula1>
      <formula2>6</formula2>
    </dataValidation>
    <dataValidation type="list" imeMode="off" allowBlank="1" showInputMessage="1" showErrorMessage="1" sqref="I20:I69" xr:uid="{1FE5ACAE-5AA5-47FD-9D48-F9E9E6EE1651}">
      <formula1>$K$73:$K$74</formula1>
    </dataValidation>
    <dataValidation type="list" imeMode="off" allowBlank="1" showInputMessage="1" showErrorMessage="1" promptTitle="種目" prompt="▼をクリックし種目選択" sqref="A20:A69" xr:uid="{08B5AB57-3C94-4488-8DA6-00263257DEEC}">
      <formula1>$A$73:$A$85</formula1>
    </dataValidation>
    <dataValidation type="list" imeMode="on" allowBlank="1" showInputMessage="1" showErrorMessage="1" promptTitle="学校名(郡市区)" prompt="▼リストより選択してください_x000a_リストにない場合は最下行の該当なしを選択" sqref="G8:I8" xr:uid="{38099E29-B521-4719-AD32-D8BB0BEDA4F3}">
      <formula1>$H$73:$H$615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E82C-E8E8-4DA1-93AC-ED61830DF561}">
  <sheetPr codeName="Sheet3">
    <tabColor rgb="FFFF66FF"/>
  </sheetPr>
  <dimension ref="A1:AE424"/>
  <sheetViews>
    <sheetView showGridLines="0" showRowColHeaders="0" view="pageBreakPreview" zoomScaleNormal="100" zoomScaleSheetLayoutView="100" workbookViewId="0">
      <selection activeCell="A20" sqref="A20"/>
    </sheetView>
  </sheetViews>
  <sheetFormatPr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1.75" style="1" customWidth="1"/>
    <col min="16" max="16" width="13.875" style="1" bestFit="1" customWidth="1"/>
    <col min="17" max="17" width="11.625" style="1" bestFit="1" customWidth="1"/>
    <col min="18" max="18" width="4.5" style="1" bestFit="1" customWidth="1"/>
    <col min="19" max="19" width="15" style="1" bestFit="1" customWidth="1"/>
    <col min="20" max="20" width="9.5" style="1" bestFit="1" customWidth="1"/>
    <col min="21" max="21" width="10.5" style="1" bestFit="1" customWidth="1"/>
    <col min="22" max="22" width="13.875" style="1" bestFit="1" customWidth="1"/>
    <col min="23" max="23" width="11.625" style="1" bestFit="1" customWidth="1"/>
    <col min="24" max="24" width="18.5" style="1" customWidth="1"/>
    <col min="25" max="25" width="6.25" style="1" bestFit="1" customWidth="1"/>
    <col min="26" max="26" width="2.25" style="1" bestFit="1" customWidth="1"/>
    <col min="27" max="27" width="8.2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14" ht="50.1" customHeight="1" x14ac:dyDescent="0.15">
      <c r="A1" s="190" t="s">
        <v>134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4" ht="15" customHeight="1" x14ac:dyDescent="0.15">
      <c r="A2" s="192" t="s">
        <v>58</v>
      </c>
      <c r="B2" s="192"/>
      <c r="K2" s="193" t="s">
        <v>59</v>
      </c>
      <c r="L2" s="193"/>
    </row>
    <row r="3" spans="1:14" ht="15" customHeight="1" thickBot="1" x14ac:dyDescent="0.2">
      <c r="A3" s="194" t="s">
        <v>60</v>
      </c>
      <c r="B3" s="194"/>
    </row>
    <row r="4" spans="1:14" ht="45" customHeight="1" x14ac:dyDescent="0.15">
      <c r="A4" s="195"/>
      <c r="B4" s="195"/>
      <c r="N4" s="251" t="s">
        <v>504</v>
      </c>
    </row>
    <row r="5" spans="1:14" ht="24" x14ac:dyDescent="0.15">
      <c r="A5" s="201" t="s">
        <v>733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N5" s="252"/>
    </row>
    <row r="6" spans="1:14" ht="24" x14ac:dyDescent="0.15">
      <c r="A6" s="201" t="s">
        <v>131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N6" s="252"/>
    </row>
    <row r="7" spans="1:14" x14ac:dyDescent="0.15">
      <c r="N7" s="252"/>
    </row>
    <row r="8" spans="1:14" ht="36" customHeight="1" x14ac:dyDescent="0.15">
      <c r="A8" s="202" t="s">
        <v>147</v>
      </c>
      <c r="B8" s="202"/>
      <c r="C8" s="203" t="str">
        <f>男子申込!C8</f>
        <v/>
      </c>
      <c r="D8" s="204"/>
      <c r="E8" s="205" t="s">
        <v>146</v>
      </c>
      <c r="F8" s="205"/>
      <c r="G8" s="242" t="str">
        <f>IF(男子申込!G8="","",男子申込!G8)</f>
        <v/>
      </c>
      <c r="H8" s="243"/>
      <c r="I8" s="244"/>
      <c r="N8" s="252"/>
    </row>
    <row r="9" spans="1:14" x14ac:dyDescent="0.15">
      <c r="A9" s="176" t="s">
        <v>61</v>
      </c>
      <c r="B9" s="178" t="s">
        <v>3</v>
      </c>
      <c r="C9" s="179"/>
      <c r="D9" s="179" t="s">
        <v>4</v>
      </c>
      <c r="E9" s="179"/>
      <c r="F9" s="10"/>
      <c r="G9" s="180" t="s">
        <v>64</v>
      </c>
      <c r="H9" s="180"/>
      <c r="I9" s="180"/>
      <c r="J9" s="180" t="s">
        <v>62</v>
      </c>
      <c r="K9" s="180"/>
      <c r="L9" s="180"/>
      <c r="N9" s="252"/>
    </row>
    <row r="10" spans="1:14" ht="36" customHeight="1" x14ac:dyDescent="0.15">
      <c r="A10" s="177"/>
      <c r="B10" s="265" t="str">
        <f>IF(男子申込!B10="","",男子申込!B10)</f>
        <v/>
      </c>
      <c r="C10" s="266"/>
      <c r="D10" s="267" t="str">
        <f>IF(男子申込!D10="","",男子申込!D10)</f>
        <v/>
      </c>
      <c r="E10" s="267"/>
      <c r="F10" s="11"/>
      <c r="G10" s="235" t="str">
        <f>IF(男子申込!G10="","",男子申込!G10)</f>
        <v/>
      </c>
      <c r="H10" s="235"/>
      <c r="I10" s="235" t="str">
        <f>IF(男子申込!I10="","",男子申込!I10)</f>
        <v/>
      </c>
      <c r="J10" s="235" t="str">
        <f>IF(男子申込!J10="","",男子申込!J10)</f>
        <v/>
      </c>
      <c r="K10" s="235"/>
      <c r="L10" s="235" t="str">
        <f>IF(男子申込!L10="","",男子申込!L10)</f>
        <v/>
      </c>
      <c r="N10" s="252"/>
    </row>
    <row r="11" spans="1:14" ht="36" customHeight="1" x14ac:dyDescent="0.15">
      <c r="A11" s="9" t="s">
        <v>63</v>
      </c>
      <c r="B11" s="236" t="str">
        <f>IF(男子申込!B11="","",男子申込!B11)</f>
        <v/>
      </c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N11" s="252"/>
    </row>
    <row r="12" spans="1:14" ht="14.25" thickBot="1" x14ac:dyDescent="0.2">
      <c r="N12" s="252"/>
    </row>
    <row r="13" spans="1:14" ht="13.5" customHeight="1" thickBot="1" x14ac:dyDescent="0.2">
      <c r="A13" s="255" t="s">
        <v>135</v>
      </c>
      <c r="B13" s="239" t="s">
        <v>3</v>
      </c>
      <c r="C13" s="240"/>
      <c r="D13" s="240" t="s">
        <v>4</v>
      </c>
      <c r="E13" s="241"/>
      <c r="H13" s="133" t="s">
        <v>140</v>
      </c>
      <c r="I13" s="185" t="s">
        <v>664</v>
      </c>
      <c r="J13" s="185"/>
      <c r="K13" s="186" t="s">
        <v>141</v>
      </c>
      <c r="L13" s="187"/>
      <c r="N13" s="252"/>
    </row>
    <row r="14" spans="1:14" ht="36" customHeight="1" thickBot="1" x14ac:dyDescent="0.2">
      <c r="A14" s="256"/>
      <c r="B14" s="245" t="str">
        <f>IF(男子申込!B14="","",男子申込!B14)</f>
        <v/>
      </c>
      <c r="C14" s="246"/>
      <c r="D14" s="249" t="str">
        <f>IF(男子申込!D14="","",男子申込!D14)</f>
        <v/>
      </c>
      <c r="E14" s="250"/>
      <c r="F14" s="261" t="s">
        <v>123</v>
      </c>
      <c r="G14" s="262"/>
      <c r="H14" s="134" t="str">
        <f>IF(男子申込!J19&gt;=4,"○","")</f>
        <v/>
      </c>
      <c r="I14" s="259">
        <f>IF(男子申込!I14="","",男子申込!I14)</f>
        <v>0</v>
      </c>
      <c r="J14" s="260"/>
      <c r="K14" s="257">
        <f>男子申込!K14</f>
        <v>0</v>
      </c>
      <c r="L14" s="258"/>
      <c r="M14" s="131" t="s">
        <v>487</v>
      </c>
      <c r="N14" s="116" t="s">
        <v>488</v>
      </c>
    </row>
    <row r="15" spans="1:14" ht="36" customHeight="1" thickBot="1" x14ac:dyDescent="0.2">
      <c r="A15" s="216"/>
      <c r="B15" s="217"/>
      <c r="C15" s="218"/>
      <c r="D15" s="247"/>
      <c r="E15" s="248"/>
      <c r="F15" s="263" t="s">
        <v>124</v>
      </c>
      <c r="G15" s="264"/>
      <c r="H15" s="135" t="str">
        <f>IF(女子申込!J19&gt;=4,"○","")</f>
        <v/>
      </c>
      <c r="I15" s="222">
        <f>COUNTA(C20:C69)-M15</f>
        <v>0</v>
      </c>
      <c r="J15" s="222"/>
      <c r="K15" s="231">
        <f>(COUNTA(C20:C69)-M15)*600+IF(H15="○",1000,0)</f>
        <v>0</v>
      </c>
      <c r="L15" s="232"/>
      <c r="M15" s="132">
        <f>COUNTIF(A20:A69,"女Rのみ")+COUNTIF(A20:A69,"混Rのみ")</f>
        <v>0</v>
      </c>
      <c r="N15" s="129">
        <f>COUNTIF(A20:A69,"ｺﾝﾊﾞｲﾝA")+COUNTIF(A20:A69,"ｺﾝﾊﾞｲﾝB")</f>
        <v>0</v>
      </c>
    </row>
    <row r="16" spans="1:14" ht="36" customHeight="1" thickBot="1" x14ac:dyDescent="0.2">
      <c r="D16" s="229"/>
      <c r="E16" s="230"/>
      <c r="F16" s="253" t="s">
        <v>505</v>
      </c>
      <c r="G16" s="254"/>
      <c r="H16" s="136" t="str">
        <f>IF(AND(K19&gt;=2,男子申込!K19&gt;=2),"○","")</f>
        <v/>
      </c>
      <c r="I16" s="212" t="s">
        <v>685</v>
      </c>
      <c r="J16" s="212"/>
      <c r="K16" s="210">
        <f>K14+K15+D16+IF(H16="○",1000,0)</f>
        <v>0</v>
      </c>
      <c r="L16" s="211"/>
    </row>
    <row r="17" spans="1:31" ht="10.5" customHeight="1" x14ac:dyDescent="0.15">
      <c r="B17" s="34"/>
      <c r="C17" s="34"/>
      <c r="D17" s="34"/>
      <c r="E17" s="34"/>
      <c r="F17" s="34"/>
      <c r="G17" s="34"/>
      <c r="H17" s="101"/>
      <c r="I17" s="35"/>
      <c r="J17" s="26"/>
      <c r="K17" s="26"/>
      <c r="L17" s="26"/>
    </row>
    <row r="18" spans="1:31" ht="30" customHeight="1" thickBot="1" x14ac:dyDescent="0.2">
      <c r="A18" s="213" t="s">
        <v>133</v>
      </c>
      <c r="B18" s="213"/>
      <c r="C18" s="213"/>
      <c r="H18" s="102"/>
      <c r="I18" s="125" t="s">
        <v>501</v>
      </c>
      <c r="J18" s="126" t="s">
        <v>124</v>
      </c>
      <c r="K18" s="127" t="s">
        <v>502</v>
      </c>
      <c r="L18" s="50" t="s">
        <v>66</v>
      </c>
      <c r="O18" s="1" t="s">
        <v>67</v>
      </c>
    </row>
    <row r="19" spans="1:31" ht="25.15" customHeight="1" thickBot="1" x14ac:dyDescent="0.2">
      <c r="A19" s="51" t="s">
        <v>116</v>
      </c>
      <c r="B19" s="52" t="s">
        <v>117</v>
      </c>
      <c r="C19" s="52" t="s">
        <v>3</v>
      </c>
      <c r="D19" s="52" t="s">
        <v>4</v>
      </c>
      <c r="E19" s="52" t="s">
        <v>52</v>
      </c>
      <c r="F19" s="52" t="s">
        <v>53</v>
      </c>
      <c r="G19" s="52" t="s">
        <v>5</v>
      </c>
      <c r="H19" s="52" t="s">
        <v>113</v>
      </c>
      <c r="I19" s="53" t="s">
        <v>136</v>
      </c>
      <c r="J19" s="89">
        <f>COUNTIF(I20:I69,"〇女")</f>
        <v>0</v>
      </c>
      <c r="K19" s="130">
        <f>COUNTIF(I20:I69,"△混")</f>
        <v>0</v>
      </c>
      <c r="L19" s="54" t="s">
        <v>65</v>
      </c>
      <c r="M19" s="79" t="s">
        <v>138</v>
      </c>
      <c r="O19" s="75" t="s">
        <v>0</v>
      </c>
      <c r="P19" s="76" t="s">
        <v>1</v>
      </c>
      <c r="Q19" s="76" t="s">
        <v>130</v>
      </c>
      <c r="R19" s="77" t="s">
        <v>2</v>
      </c>
      <c r="S19" s="148" t="s">
        <v>592</v>
      </c>
      <c r="T19" s="96" t="s">
        <v>139</v>
      </c>
      <c r="U19" s="94" t="s">
        <v>142</v>
      </c>
      <c r="V19" s="94" t="s">
        <v>143</v>
      </c>
      <c r="W19" s="94" t="s">
        <v>130</v>
      </c>
      <c r="X19" s="94" t="s">
        <v>144</v>
      </c>
      <c r="Y19" s="79" t="s">
        <v>138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28">
        <v>1</v>
      </c>
      <c r="C20" s="12"/>
      <c r="D20" s="12"/>
      <c r="E20" s="12"/>
      <c r="F20" s="12"/>
      <c r="G20" s="12"/>
      <c r="H20" s="57" t="str">
        <f>IF(C20="","",$G$8)</f>
        <v/>
      </c>
      <c r="I20" s="85"/>
      <c r="J20" s="128" t="str">
        <f>IF(I20="〇女","女400R","")</f>
        <v/>
      </c>
      <c r="K20" s="58" t="str">
        <f>IF(I20="△混","混400R","")</f>
        <v/>
      </c>
      <c r="L20" s="81" t="str">
        <f>IF(P20="","",COUNTIF($P$20:$P$69,P20))</f>
        <v/>
      </c>
      <c r="M20" s="90" t="str">
        <f>IF(I20="","",N20)</f>
        <v/>
      </c>
      <c r="N20" s="90">
        <f>IF(I20="〇女",N19+1,N19)</f>
        <v>0</v>
      </c>
      <c r="O20" s="72" t="str">
        <f t="shared" ref="O20:O28" si="0">IF(C20="","",IF(B20=" ",VLOOKUP(P20,$AB$20:$AE$69,4,FALSE),228600000+$C$8*100+B20))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9" t="str">
        <f>IF(O20="","",IF(OR(A20="ｺﾝﾊﾞｲﾝA",A20="ｺﾝﾊﾞｲﾝB",A20="80mH"),VLOOKUP(A20,種目!$A$2:$C$16,2,FALSE)&amp;"03",VLOOKUP(A20,種目!$A$2:$C$16,2,FALSE)&amp;"0"&amp;男子申込!G20))</f>
        <v/>
      </c>
      <c r="T20" s="97">
        <v>1</v>
      </c>
      <c r="U20" s="93" t="str">
        <f t="shared" ref="U20:U25" si="1">IF(ISERROR(VLOOKUP(T20,$M$20:$R$69,3,FALSE))=TRUE,"",VALUE(LEFT(VLOOKUP(T20,$M$20:$R$69,3,FALSE),9)))</f>
        <v/>
      </c>
      <c r="V20" s="93" t="str">
        <f t="shared" ref="V20:V25" si="2">IF(ISERROR(VLOOKUP(T20,$M$20:$R$69,4,FALSE))=TRUE,"",VLOOKUP(T20,$M$20:$R$69,4,FALSE))</f>
        <v/>
      </c>
      <c r="W20" s="93" t="str">
        <f t="shared" ref="W20:W25" si="3">IF(ISERROR(VLOOKUP(T20,$M$20:$R$69,5,FALSE))=TRUE,"",VLOOKUP(T20,$M$20:$R$69,5,FALSE))</f>
        <v/>
      </c>
      <c r="X20" s="93" t="str">
        <f t="shared" ref="X20:X25" si="4">IF(ISERROR(VLOOKUP(T20,$M$20:$R$69,6,FALSE))=TRUE,"",VLOOKUP(T20,$M$20:$R$69,6,FALSE))</f>
        <v/>
      </c>
      <c r="Y20" s="90" t="str">
        <f>IF(I20="","",Z20)</f>
        <v/>
      </c>
      <c r="Z20" s="90">
        <f>IF(I20="△混",Z19+1,Z19)</f>
        <v>0</v>
      </c>
      <c r="AA20" s="72" t="str">
        <f>IF(O20="","",O20)</f>
        <v/>
      </c>
      <c r="AB20" s="72" t="str">
        <f>IF(P20="","",P20)</f>
        <v/>
      </c>
      <c r="AC20" s="72" t="str">
        <f>IF(Q20="","",Q20)</f>
        <v/>
      </c>
      <c r="AD20" s="118" t="str">
        <f>IF(R20="","",R20)</f>
        <v/>
      </c>
      <c r="AE20" s="1" t="str">
        <f>AA20</f>
        <v/>
      </c>
    </row>
    <row r="21" spans="1:31" ht="25.15" customHeight="1" x14ac:dyDescent="0.15">
      <c r="A21" s="38"/>
      <c r="B21" s="154" t="str">
        <f>IF(COUNTIF($P$20:$P21,P21)=1,COUNT($B$20:B20)+1," ")</f>
        <v xml:space="preserve"> </v>
      </c>
      <c r="C21" s="14"/>
      <c r="D21" s="14"/>
      <c r="E21" s="14"/>
      <c r="F21" s="14"/>
      <c r="G21" s="14"/>
      <c r="H21" s="59" t="str">
        <f>IF(C21="","",$G$8)</f>
        <v/>
      </c>
      <c r="I21" s="86"/>
      <c r="J21" s="55" t="str">
        <f t="shared" ref="J21:J69" si="5">IF(I21="〇女","女400R","")</f>
        <v/>
      </c>
      <c r="K21" s="60" t="str">
        <f t="shared" ref="K21:K69" si="6">IF(I21="△混","混400R","")</f>
        <v/>
      </c>
      <c r="L21" s="61" t="str">
        <f t="shared" ref="L21:L69" si="7">IF(P21="","",COUNTIF($P$20:$P$69,P21))</f>
        <v/>
      </c>
      <c r="M21" s="90" t="str">
        <f t="shared" ref="M21:M69" si="8">IF(I21="","",N21)</f>
        <v/>
      </c>
      <c r="N21" s="90">
        <f t="shared" ref="N21:N69" si="9">IF(I21="〇女",N20+1,N20)</f>
        <v>0</v>
      </c>
      <c r="O21" s="72" t="str">
        <f t="shared" si="0"/>
        <v/>
      </c>
      <c r="P21" s="18" t="str">
        <f t="shared" ref="P21:P69" si="10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1">IF(P21="","",$G$8)</f>
        <v/>
      </c>
      <c r="R21" s="68" t="str">
        <f t="shared" ref="R21:R69" si="12">IF(AND(E21="",F21=""),"",E21&amp;" "&amp;F21)</f>
        <v/>
      </c>
      <c r="S21" s="149" t="str">
        <f>IF(O21="","",IF(OR(A21="ｺﾝﾊﾞｲﾝA",A21="ｺﾝﾊﾞｲﾝB",A21="80mH"),VLOOKUP(A21,種目!$A$2:$C$16,2,FALSE)&amp;"03",VLOOKUP(A21,種目!$A$2:$C$16,2,FALSE)&amp;"0"&amp;男子申込!G21))</f>
        <v/>
      </c>
      <c r="T21" s="98">
        <v>2</v>
      </c>
      <c r="U21" s="91" t="str">
        <f t="shared" si="1"/>
        <v/>
      </c>
      <c r="V21" s="91" t="str">
        <f t="shared" si="2"/>
        <v/>
      </c>
      <c r="W21" s="91" t="str">
        <f t="shared" si="3"/>
        <v/>
      </c>
      <c r="X21" s="91" t="str">
        <f t="shared" si="4"/>
        <v/>
      </c>
      <c r="Y21" s="90" t="str">
        <f t="shared" ref="Y21:Y69" si="13">IF(I21="","",Z21)</f>
        <v/>
      </c>
      <c r="Z21" s="90">
        <f t="shared" ref="Z21:Z69" si="14">IF(I21="△混",Z20+1,Z20)</f>
        <v>0</v>
      </c>
      <c r="AA21" s="72" t="str">
        <f t="shared" ref="AA21:AA69" si="15">IF(O21="","",O21)</f>
        <v/>
      </c>
      <c r="AB21" s="72" t="str">
        <f t="shared" ref="AB21:AB52" si="16">IF(P21="","",P21)</f>
        <v/>
      </c>
      <c r="AC21" s="72" t="str">
        <f t="shared" ref="AC21:AC52" si="17">IF(Q21="","",Q21)</f>
        <v/>
      </c>
      <c r="AD21" s="118" t="str">
        <f t="shared" ref="AD21:AD52" si="18">IF(R21="","",R21)</f>
        <v/>
      </c>
      <c r="AE21" s="1" t="str">
        <f t="shared" ref="AE21:AE69" si="19">AA21</f>
        <v/>
      </c>
    </row>
    <row r="22" spans="1:31" ht="25.15" customHeight="1" x14ac:dyDescent="0.15">
      <c r="A22" s="38"/>
      <c r="B22" s="154" t="str">
        <f>IF(COUNTIF($P$20:$P22,P22)=1,COUNT($B$20:B21)+1," ")</f>
        <v xml:space="preserve"> </v>
      </c>
      <c r="C22" s="14"/>
      <c r="D22" s="14"/>
      <c r="E22" s="14"/>
      <c r="F22" s="14"/>
      <c r="G22" s="14"/>
      <c r="H22" s="59" t="str">
        <f>IF(C22="","",$G$8)</f>
        <v/>
      </c>
      <c r="I22" s="86"/>
      <c r="J22" s="55" t="str">
        <f t="shared" si="5"/>
        <v/>
      </c>
      <c r="K22" s="60" t="str">
        <f t="shared" si="6"/>
        <v/>
      </c>
      <c r="L22" s="61" t="str">
        <f t="shared" si="7"/>
        <v/>
      </c>
      <c r="M22" s="90" t="str">
        <f t="shared" si="8"/>
        <v/>
      </c>
      <c r="N22" s="90">
        <f t="shared" si="9"/>
        <v>0</v>
      </c>
      <c r="O22" s="72" t="str">
        <f t="shared" si="0"/>
        <v/>
      </c>
      <c r="P22" s="18" t="str">
        <f t="shared" si="10"/>
        <v/>
      </c>
      <c r="Q22" s="18" t="str">
        <f t="shared" si="11"/>
        <v/>
      </c>
      <c r="R22" s="68" t="str">
        <f t="shared" si="12"/>
        <v/>
      </c>
      <c r="S22" s="149" t="str">
        <f>IF(O22="","",IF(OR(A22="ｺﾝﾊﾞｲﾝA",A22="ｺﾝﾊﾞｲﾝB",A22="80mH"),VLOOKUP(A22,種目!$A$2:$C$16,2,FALSE)&amp;"03",VLOOKUP(A22,種目!$A$2:$C$16,2,FALSE)&amp;"0"&amp;男子申込!G22))</f>
        <v/>
      </c>
      <c r="T22" s="98">
        <v>3</v>
      </c>
      <c r="U22" s="91" t="str">
        <f t="shared" si="1"/>
        <v/>
      </c>
      <c r="V22" s="91" t="str">
        <f t="shared" si="2"/>
        <v/>
      </c>
      <c r="W22" s="91" t="str">
        <f t="shared" si="3"/>
        <v/>
      </c>
      <c r="X22" s="91" t="str">
        <f t="shared" si="4"/>
        <v/>
      </c>
      <c r="Y22" s="90" t="str">
        <f t="shared" si="13"/>
        <v/>
      </c>
      <c r="Z22" s="90">
        <f t="shared" si="14"/>
        <v>0</v>
      </c>
      <c r="AA22" s="72" t="str">
        <f t="shared" si="15"/>
        <v/>
      </c>
      <c r="AB22" s="72" t="str">
        <f t="shared" si="16"/>
        <v/>
      </c>
      <c r="AC22" s="72" t="str">
        <f t="shared" si="17"/>
        <v/>
      </c>
      <c r="AD22" s="118" t="str">
        <f t="shared" si="18"/>
        <v/>
      </c>
      <c r="AE22" s="1" t="str">
        <f t="shared" si="19"/>
        <v/>
      </c>
    </row>
    <row r="23" spans="1:31" ht="25.15" customHeight="1" x14ac:dyDescent="0.15">
      <c r="A23" s="38"/>
      <c r="B23" s="154" t="str">
        <f>IF(COUNTIF($P$20:$P23,P23)=1,COUNT($B$20:B22)+1," ")</f>
        <v xml:space="preserve"> </v>
      </c>
      <c r="C23" s="14"/>
      <c r="D23" s="14"/>
      <c r="E23" s="14"/>
      <c r="F23" s="14"/>
      <c r="G23" s="14"/>
      <c r="H23" s="59" t="str">
        <f>IF(C23="","",$G$8)</f>
        <v/>
      </c>
      <c r="I23" s="86"/>
      <c r="J23" s="55" t="str">
        <f t="shared" si="5"/>
        <v/>
      </c>
      <c r="K23" s="60" t="str">
        <f t="shared" si="6"/>
        <v/>
      </c>
      <c r="L23" s="61" t="str">
        <f t="shared" si="7"/>
        <v/>
      </c>
      <c r="M23" s="90" t="str">
        <f t="shared" si="8"/>
        <v/>
      </c>
      <c r="N23" s="90">
        <f t="shared" si="9"/>
        <v>0</v>
      </c>
      <c r="O23" s="72" t="str">
        <f t="shared" si="0"/>
        <v/>
      </c>
      <c r="P23" s="18" t="str">
        <f t="shared" si="10"/>
        <v/>
      </c>
      <c r="Q23" s="18" t="str">
        <f t="shared" si="11"/>
        <v/>
      </c>
      <c r="R23" s="68" t="str">
        <f t="shared" si="12"/>
        <v/>
      </c>
      <c r="S23" s="149" t="str">
        <f>IF(O23="","",IF(OR(A23="ｺﾝﾊﾞｲﾝA",A23="ｺﾝﾊﾞｲﾝB",A23="80mH"),VLOOKUP(A23,種目!$A$2:$C$16,2,FALSE)&amp;"03",VLOOKUP(A23,種目!$A$2:$C$16,2,FALSE)&amp;"0"&amp;男子申込!G23))</f>
        <v/>
      </c>
      <c r="T23" s="98">
        <v>4</v>
      </c>
      <c r="U23" s="91" t="str">
        <f t="shared" si="1"/>
        <v/>
      </c>
      <c r="V23" s="91" t="str">
        <f t="shared" si="2"/>
        <v/>
      </c>
      <c r="W23" s="91" t="str">
        <f t="shared" si="3"/>
        <v/>
      </c>
      <c r="X23" s="91" t="str">
        <f t="shared" si="4"/>
        <v/>
      </c>
      <c r="Y23" s="90" t="str">
        <f t="shared" si="13"/>
        <v/>
      </c>
      <c r="Z23" s="90">
        <f t="shared" si="14"/>
        <v>0</v>
      </c>
      <c r="AA23" s="72" t="str">
        <f t="shared" si="15"/>
        <v/>
      </c>
      <c r="AB23" s="72" t="str">
        <f t="shared" si="16"/>
        <v/>
      </c>
      <c r="AC23" s="72" t="str">
        <f t="shared" si="17"/>
        <v/>
      </c>
      <c r="AD23" s="118" t="str">
        <f t="shared" si="18"/>
        <v/>
      </c>
      <c r="AE23" s="1" t="str">
        <f t="shared" si="19"/>
        <v/>
      </c>
    </row>
    <row r="24" spans="1:31" ht="25.15" customHeight="1" x14ac:dyDescent="0.15">
      <c r="A24" s="38"/>
      <c r="B24" s="154" t="str">
        <f>IF(COUNTIF($P$20:$P24,P24)=1,COUNT($B$20:B23)+1," ")</f>
        <v xml:space="preserve"> </v>
      </c>
      <c r="C24" s="14"/>
      <c r="D24" s="14"/>
      <c r="E24" s="14"/>
      <c r="F24" s="14"/>
      <c r="G24" s="14"/>
      <c r="H24" s="59" t="str">
        <f>IF(C24="","",$G$8)</f>
        <v/>
      </c>
      <c r="I24" s="86"/>
      <c r="J24" s="55" t="str">
        <f t="shared" si="5"/>
        <v/>
      </c>
      <c r="K24" s="60" t="str">
        <f t="shared" si="6"/>
        <v/>
      </c>
      <c r="L24" s="61" t="str">
        <f t="shared" si="7"/>
        <v/>
      </c>
      <c r="M24" s="90" t="str">
        <f t="shared" si="8"/>
        <v/>
      </c>
      <c r="N24" s="90">
        <f t="shared" si="9"/>
        <v>0</v>
      </c>
      <c r="O24" s="72" t="str">
        <f t="shared" si="0"/>
        <v/>
      </c>
      <c r="P24" s="18" t="str">
        <f t="shared" si="10"/>
        <v/>
      </c>
      <c r="Q24" s="18" t="str">
        <f t="shared" si="11"/>
        <v/>
      </c>
      <c r="R24" s="68" t="str">
        <f t="shared" si="12"/>
        <v/>
      </c>
      <c r="S24" s="149" t="str">
        <f>IF(O24="","",IF(OR(A24="ｺﾝﾊﾞｲﾝA",A24="ｺﾝﾊﾞｲﾝB",A24="80mH"),VLOOKUP(A24,種目!$A$2:$C$16,2,FALSE)&amp;"03",VLOOKUP(A24,種目!$A$2:$C$16,2,FALSE)&amp;"0"&amp;男子申込!G24))</f>
        <v/>
      </c>
      <c r="T24" s="98">
        <v>5</v>
      </c>
      <c r="U24" s="91" t="str">
        <f t="shared" si="1"/>
        <v/>
      </c>
      <c r="V24" s="91" t="str">
        <f t="shared" si="2"/>
        <v/>
      </c>
      <c r="W24" s="91" t="str">
        <f t="shared" si="3"/>
        <v/>
      </c>
      <c r="X24" s="91" t="str">
        <f t="shared" si="4"/>
        <v/>
      </c>
      <c r="Y24" s="90" t="str">
        <f t="shared" si="13"/>
        <v/>
      </c>
      <c r="Z24" s="90">
        <f t="shared" si="14"/>
        <v>0</v>
      </c>
      <c r="AA24" s="72" t="str">
        <f t="shared" si="15"/>
        <v/>
      </c>
      <c r="AB24" s="72" t="str">
        <f t="shared" si="16"/>
        <v/>
      </c>
      <c r="AC24" s="72" t="str">
        <f t="shared" si="17"/>
        <v/>
      </c>
      <c r="AD24" s="118" t="str">
        <f t="shared" si="18"/>
        <v/>
      </c>
      <c r="AE24" s="1" t="str">
        <f t="shared" si="19"/>
        <v/>
      </c>
    </row>
    <row r="25" spans="1:31" ht="25.15" customHeight="1" thickBot="1" x14ac:dyDescent="0.2">
      <c r="A25" s="38"/>
      <c r="B25" s="154" t="str">
        <f>IF(COUNTIF($P$20:$P25,P25)=1,COUNT($B$20:B24)+1," ")</f>
        <v xml:space="preserve"> </v>
      </c>
      <c r="C25" s="14"/>
      <c r="D25" s="14"/>
      <c r="E25" s="14"/>
      <c r="F25" s="14"/>
      <c r="G25" s="14"/>
      <c r="H25" s="59" t="str">
        <f t="shared" ref="H25:H68" si="20">IF(C25="","",$G$8)</f>
        <v/>
      </c>
      <c r="I25" s="86"/>
      <c r="J25" s="55" t="str">
        <f t="shared" si="5"/>
        <v/>
      </c>
      <c r="K25" s="60" t="str">
        <f t="shared" si="6"/>
        <v/>
      </c>
      <c r="L25" s="61" t="str">
        <f t="shared" si="7"/>
        <v/>
      </c>
      <c r="M25" s="90" t="str">
        <f t="shared" si="8"/>
        <v/>
      </c>
      <c r="N25" s="90">
        <f t="shared" si="9"/>
        <v>0</v>
      </c>
      <c r="O25" s="72" t="str">
        <f t="shared" si="0"/>
        <v/>
      </c>
      <c r="P25" s="18" t="str">
        <f t="shared" si="10"/>
        <v/>
      </c>
      <c r="Q25" s="18" t="str">
        <f t="shared" si="11"/>
        <v/>
      </c>
      <c r="R25" s="68" t="str">
        <f t="shared" si="12"/>
        <v/>
      </c>
      <c r="S25" s="149" t="str">
        <f>IF(O25="","",IF(OR(A25="ｺﾝﾊﾞｲﾝA",A25="ｺﾝﾊﾞｲﾝB",A25="80mH"),VLOOKUP(A25,種目!$A$2:$C$16,2,FALSE)&amp;"03",VLOOKUP(A25,種目!$A$2:$C$16,2,FALSE)&amp;"0"&amp;男子申込!G25))</f>
        <v/>
      </c>
      <c r="T25" s="99">
        <v>6</v>
      </c>
      <c r="U25" s="92" t="str">
        <f t="shared" si="1"/>
        <v/>
      </c>
      <c r="V25" s="92" t="str">
        <f t="shared" si="2"/>
        <v/>
      </c>
      <c r="W25" s="92" t="str">
        <f t="shared" si="3"/>
        <v/>
      </c>
      <c r="X25" s="92" t="str">
        <f t="shared" si="4"/>
        <v/>
      </c>
      <c r="Y25" s="90" t="str">
        <f t="shared" si="13"/>
        <v/>
      </c>
      <c r="Z25" s="90">
        <f t="shared" si="14"/>
        <v>0</v>
      </c>
      <c r="AA25" s="72" t="str">
        <f t="shared" si="15"/>
        <v/>
      </c>
      <c r="AB25" s="72" t="str">
        <f t="shared" si="16"/>
        <v/>
      </c>
      <c r="AC25" s="72" t="str">
        <f t="shared" si="17"/>
        <v/>
      </c>
      <c r="AD25" s="118" t="str">
        <f t="shared" si="18"/>
        <v/>
      </c>
      <c r="AE25" s="1" t="str">
        <f t="shared" si="19"/>
        <v/>
      </c>
    </row>
    <row r="26" spans="1:31" ht="25.15" customHeight="1" thickBot="1" x14ac:dyDescent="0.2">
      <c r="A26" s="38"/>
      <c r="B26" s="154" t="str">
        <f>IF(COUNTIF($P$20:$P26,P26)=1,COUNT($B$20:B25)+1," ")</f>
        <v xml:space="preserve"> </v>
      </c>
      <c r="C26" s="14"/>
      <c r="D26" s="14"/>
      <c r="E26" s="14"/>
      <c r="F26" s="14"/>
      <c r="G26" s="14"/>
      <c r="H26" s="59" t="str">
        <f t="shared" si="20"/>
        <v/>
      </c>
      <c r="I26" s="86"/>
      <c r="J26" s="55" t="str">
        <f t="shared" si="5"/>
        <v/>
      </c>
      <c r="K26" s="60" t="str">
        <f t="shared" si="6"/>
        <v/>
      </c>
      <c r="L26" s="61" t="str">
        <f t="shared" si="7"/>
        <v/>
      </c>
      <c r="M26" s="90" t="str">
        <f t="shared" si="8"/>
        <v/>
      </c>
      <c r="N26" s="90">
        <f t="shared" si="9"/>
        <v>0</v>
      </c>
      <c r="O26" s="72" t="str">
        <f t="shared" si="0"/>
        <v/>
      </c>
      <c r="P26" s="18" t="str">
        <f t="shared" si="10"/>
        <v/>
      </c>
      <c r="Q26" s="18" t="str">
        <f t="shared" si="11"/>
        <v/>
      </c>
      <c r="R26" s="68" t="str">
        <f t="shared" si="12"/>
        <v/>
      </c>
      <c r="S26" s="149" t="str">
        <f>IF(O26="","",IF(OR(A26="ｺﾝﾊﾞｲﾝA",A26="ｺﾝﾊﾞｲﾝB",A26="80mH"),VLOOKUP(A26,種目!$A$2:$C$16,2,FALSE)&amp;"03",VLOOKUP(A26,種目!$A$2:$C$16,2,FALSE)&amp;"0"&amp;男子申込!G26))</f>
        <v/>
      </c>
      <c r="Y26" s="90" t="str">
        <f t="shared" si="13"/>
        <v/>
      </c>
      <c r="Z26" s="90">
        <f t="shared" si="14"/>
        <v>0</v>
      </c>
      <c r="AA26" s="72" t="str">
        <f t="shared" si="15"/>
        <v/>
      </c>
      <c r="AB26" s="72" t="str">
        <f t="shared" si="16"/>
        <v/>
      </c>
      <c r="AC26" s="72" t="str">
        <f t="shared" si="17"/>
        <v/>
      </c>
      <c r="AD26" s="118" t="str">
        <f t="shared" si="18"/>
        <v/>
      </c>
      <c r="AE26" s="1" t="str">
        <f t="shared" si="19"/>
        <v/>
      </c>
    </row>
    <row r="27" spans="1:31" ht="25.15" customHeight="1" thickBot="1" x14ac:dyDescent="0.2">
      <c r="A27" s="38"/>
      <c r="B27" s="154" t="str">
        <f>IF(COUNTIF($P$20:$P27,P27)=1,COUNT($B$20:B26)+1," ")</f>
        <v xml:space="preserve"> </v>
      </c>
      <c r="C27" s="14"/>
      <c r="D27" s="14"/>
      <c r="E27" s="14"/>
      <c r="F27" s="14"/>
      <c r="G27" s="14"/>
      <c r="H27" s="59" t="str">
        <f t="shared" si="20"/>
        <v/>
      </c>
      <c r="I27" s="86"/>
      <c r="J27" s="55" t="str">
        <f t="shared" si="5"/>
        <v/>
      </c>
      <c r="K27" s="60" t="str">
        <f t="shared" si="6"/>
        <v/>
      </c>
      <c r="L27" s="61" t="str">
        <f t="shared" si="7"/>
        <v/>
      </c>
      <c r="M27" s="90" t="str">
        <f t="shared" si="8"/>
        <v/>
      </c>
      <c r="N27" s="90">
        <f t="shared" si="9"/>
        <v>0</v>
      </c>
      <c r="O27" s="72" t="str">
        <f t="shared" si="0"/>
        <v/>
      </c>
      <c r="P27" s="18" t="str">
        <f t="shared" si="10"/>
        <v/>
      </c>
      <c r="Q27" s="18" t="str">
        <f t="shared" si="11"/>
        <v/>
      </c>
      <c r="R27" s="68" t="str">
        <f t="shared" si="12"/>
        <v/>
      </c>
      <c r="S27" s="149" t="str">
        <f>IF(O27="","",IF(OR(A27="ｺﾝﾊﾞｲﾝA",A27="ｺﾝﾊﾞｲﾝB",A27="80mH"),VLOOKUP(A27,種目!$A$2:$C$16,2,FALSE)&amp;"03",VLOOKUP(A27,種目!$A$2:$C$16,2,FALSE)&amp;"0"&amp;男子申込!G27))</f>
        <v/>
      </c>
      <c r="T27" s="117" t="s">
        <v>139</v>
      </c>
      <c r="U27" s="94" t="s">
        <v>142</v>
      </c>
      <c r="V27" s="94" t="s">
        <v>143</v>
      </c>
      <c r="W27" s="94" t="s">
        <v>130</v>
      </c>
      <c r="X27" s="94" t="s">
        <v>144</v>
      </c>
      <c r="Y27" s="90" t="str">
        <f t="shared" si="13"/>
        <v/>
      </c>
      <c r="Z27" s="90">
        <f t="shared" si="14"/>
        <v>0</v>
      </c>
      <c r="AA27" s="72" t="str">
        <f t="shared" si="15"/>
        <v/>
      </c>
      <c r="AB27" s="72" t="str">
        <f t="shared" si="16"/>
        <v/>
      </c>
      <c r="AC27" s="72" t="str">
        <f t="shared" si="17"/>
        <v/>
      </c>
      <c r="AD27" s="118" t="str">
        <f t="shared" si="18"/>
        <v/>
      </c>
      <c r="AE27" s="1" t="str">
        <f t="shared" si="19"/>
        <v/>
      </c>
    </row>
    <row r="28" spans="1:31" ht="25.15" customHeight="1" x14ac:dyDescent="0.15">
      <c r="A28" s="38"/>
      <c r="B28" s="154" t="str">
        <f>IF(COUNTIF($P$20:$P28,P28)=1,COUNT($B$20:B27)+1," ")</f>
        <v xml:space="preserve"> </v>
      </c>
      <c r="C28" s="14"/>
      <c r="D28" s="14"/>
      <c r="E28" s="14"/>
      <c r="F28" s="14"/>
      <c r="G28" s="14"/>
      <c r="H28" s="59" t="str">
        <f t="shared" si="20"/>
        <v/>
      </c>
      <c r="I28" s="86"/>
      <c r="J28" s="55" t="str">
        <f t="shared" si="5"/>
        <v/>
      </c>
      <c r="K28" s="60" t="str">
        <f t="shared" si="6"/>
        <v/>
      </c>
      <c r="L28" s="61" t="str">
        <f t="shared" si="7"/>
        <v/>
      </c>
      <c r="M28" s="90" t="str">
        <f t="shared" si="8"/>
        <v/>
      </c>
      <c r="N28" s="90">
        <f t="shared" si="9"/>
        <v>0</v>
      </c>
      <c r="O28" s="72" t="str">
        <f t="shared" si="0"/>
        <v/>
      </c>
      <c r="P28" s="18" t="str">
        <f t="shared" si="10"/>
        <v/>
      </c>
      <c r="Q28" s="18" t="str">
        <f t="shared" si="11"/>
        <v/>
      </c>
      <c r="R28" s="68" t="str">
        <f t="shared" si="12"/>
        <v/>
      </c>
      <c r="S28" s="149" t="str">
        <f>IF(O28="","",IF(OR(A28="ｺﾝﾊﾞｲﾝA",A28="ｺﾝﾊﾞｲﾝB",A28="80mH"),VLOOKUP(A28,種目!$A$2:$C$16,2,FALSE)&amp;"03",VLOOKUP(A28,種目!$A$2:$C$16,2,FALSE)&amp;"0"&amp;男子申込!G28))</f>
        <v/>
      </c>
      <c r="T28" s="72">
        <v>1</v>
      </c>
      <c r="U28" s="93" t="str">
        <f>IF(ISERROR(VLOOKUP(T28,$Y$20:$AD$69,3,FALSE))=TRUE,"",VALUE(LEFT(VLOOKUP(T28,$Y$20:$AD$69,3,FALSE),9)))</f>
        <v/>
      </c>
      <c r="V28" s="93" t="str">
        <f>IF(ISERROR(VLOOKUP(T28,$Y$20:$AD$69,4,FALSE))=TRUE,"",VLOOKUP(T28,$Y$20:$AD$69,4,FALSE))</f>
        <v/>
      </c>
      <c r="W28" s="93" t="str">
        <f>IF(ISERROR(VLOOKUP(T28,$Y$20:$AD$69,5,FALSE))=TRUE,"",VLOOKUP(T28,$Y$20:$AD$69,5,FALSE))</f>
        <v/>
      </c>
      <c r="X28" s="93" t="str">
        <f>IF(ISERROR(VLOOKUP(T28,$Y$20:$AD$69,6,FALSE))=TRUE,"",VLOOKUP(T28,$Y$20:$AD$69,6,FALSE))</f>
        <v/>
      </c>
      <c r="Y28" s="90" t="str">
        <f t="shared" si="13"/>
        <v/>
      </c>
      <c r="Z28" s="90">
        <f t="shared" si="14"/>
        <v>0</v>
      </c>
      <c r="AA28" s="72" t="str">
        <f t="shared" si="15"/>
        <v/>
      </c>
      <c r="AB28" s="72" t="str">
        <f t="shared" si="16"/>
        <v/>
      </c>
      <c r="AC28" s="72" t="str">
        <f t="shared" si="17"/>
        <v/>
      </c>
      <c r="AD28" s="118" t="str">
        <f t="shared" si="18"/>
        <v/>
      </c>
      <c r="AE28" s="1" t="str">
        <f t="shared" si="19"/>
        <v/>
      </c>
    </row>
    <row r="29" spans="1:31" ht="25.15" customHeight="1" x14ac:dyDescent="0.15">
      <c r="A29" s="38"/>
      <c r="B29" s="154" t="str">
        <f>IF(COUNTIF($P$20:$P29,P29)=1,COUNT($B$20:B28)+1," ")</f>
        <v xml:space="preserve"> </v>
      </c>
      <c r="C29" s="14"/>
      <c r="D29" s="14"/>
      <c r="E29" s="14"/>
      <c r="F29" s="14"/>
      <c r="G29" s="14"/>
      <c r="H29" s="59" t="str">
        <f t="shared" si="20"/>
        <v/>
      </c>
      <c r="I29" s="86"/>
      <c r="J29" s="55" t="str">
        <f t="shared" si="5"/>
        <v/>
      </c>
      <c r="K29" s="60" t="str">
        <f t="shared" si="6"/>
        <v/>
      </c>
      <c r="L29" s="61" t="str">
        <f t="shared" si="7"/>
        <v/>
      </c>
      <c r="M29" s="90" t="str">
        <f t="shared" si="8"/>
        <v/>
      </c>
      <c r="N29" s="90">
        <f t="shared" si="9"/>
        <v>0</v>
      </c>
      <c r="O29" s="67" t="str">
        <f t="shared" ref="O29:O69" si="21">IF(C29="","",IF(B29=" ",VLOOKUP(P29,$AB$20:$AE$69,4,FALSE),228600000+$C$8*100+B29))</f>
        <v/>
      </c>
      <c r="P29" s="18" t="str">
        <f t="shared" si="10"/>
        <v/>
      </c>
      <c r="Q29" s="18" t="str">
        <f t="shared" si="11"/>
        <v/>
      </c>
      <c r="R29" s="68" t="str">
        <f t="shared" si="12"/>
        <v/>
      </c>
      <c r="S29" s="149" t="str">
        <f>IF(O29="","",IF(OR(A29="ｺﾝﾊﾞｲﾝA",A29="ｺﾝﾊﾞｲﾝB",A29="80mH"),VLOOKUP(A29,種目!$A$2:$C$16,2,FALSE)&amp;"03",VLOOKUP(A29,種目!$A$2:$C$16,2,FALSE)&amp;"0"&amp;男子申込!G29))</f>
        <v/>
      </c>
      <c r="T29" s="67">
        <v>2</v>
      </c>
      <c r="U29" s="91" t="str">
        <f>IF(ISERROR(VLOOKUP(T29,$Y$20:$AD$69,3,FALSE))=TRUE,"",VALUE(LEFT(VLOOKUP(T29,$Y$20:$AD$69,3,FALSE),9)))</f>
        <v/>
      </c>
      <c r="V29" s="91" t="str">
        <f>IF(ISERROR(VLOOKUP(T29,$Y$20:$AD$69,4,FALSE))=TRUE,"",VLOOKUP(T29,$Y$20:$AD$69,4,FALSE))</f>
        <v/>
      </c>
      <c r="W29" s="91" t="str">
        <f>IF(ISERROR(VLOOKUP(T29,$Y$20:$AD$69,5,FALSE))=TRUE,"",VLOOKUP(T29,$Y$20:$AD$69,5,FALSE))</f>
        <v/>
      </c>
      <c r="X29" s="91" t="str">
        <f>IF(ISERROR(VLOOKUP(T29,$Y$20:$AD$69,6,FALSE))=TRUE,"",VLOOKUP(T29,$Y$20:$AD$69,6,FALSE))</f>
        <v/>
      </c>
      <c r="Y29" s="90" t="str">
        <f t="shared" si="13"/>
        <v/>
      </c>
      <c r="Z29" s="90">
        <f t="shared" si="14"/>
        <v>0</v>
      </c>
      <c r="AA29" s="72" t="str">
        <f t="shared" si="15"/>
        <v/>
      </c>
      <c r="AB29" s="72" t="str">
        <f t="shared" si="16"/>
        <v/>
      </c>
      <c r="AC29" s="72" t="str">
        <f t="shared" si="17"/>
        <v/>
      </c>
      <c r="AD29" s="118" t="str">
        <f t="shared" si="18"/>
        <v/>
      </c>
      <c r="AE29" s="1" t="str">
        <f t="shared" si="19"/>
        <v/>
      </c>
    </row>
    <row r="30" spans="1:31" ht="25.15" customHeight="1" thickBot="1" x14ac:dyDescent="0.2">
      <c r="A30" s="38"/>
      <c r="B30" s="154" t="str">
        <f>IF(COUNTIF($P$20:$P30,P30)=1,COUNT($B$20:B29)+1," ")</f>
        <v xml:space="preserve"> </v>
      </c>
      <c r="C30" s="14"/>
      <c r="D30" s="14"/>
      <c r="E30" s="14"/>
      <c r="F30" s="14"/>
      <c r="G30" s="14"/>
      <c r="H30" s="59" t="str">
        <f t="shared" si="20"/>
        <v/>
      </c>
      <c r="I30" s="86"/>
      <c r="J30" s="55" t="str">
        <f t="shared" si="5"/>
        <v/>
      </c>
      <c r="K30" s="60" t="str">
        <f t="shared" si="6"/>
        <v/>
      </c>
      <c r="L30" s="61" t="str">
        <f t="shared" si="7"/>
        <v/>
      </c>
      <c r="M30" s="90" t="str">
        <f t="shared" si="8"/>
        <v/>
      </c>
      <c r="N30" s="90">
        <f t="shared" si="9"/>
        <v>0</v>
      </c>
      <c r="O30" s="67" t="str">
        <f t="shared" si="21"/>
        <v/>
      </c>
      <c r="P30" s="18" t="str">
        <f t="shared" si="10"/>
        <v/>
      </c>
      <c r="Q30" s="18" t="str">
        <f t="shared" si="11"/>
        <v/>
      </c>
      <c r="R30" s="68" t="str">
        <f t="shared" si="12"/>
        <v/>
      </c>
      <c r="S30" s="149" t="str">
        <f>IF(O30="","",IF(OR(A30="ｺﾝﾊﾞｲﾝA",A30="ｺﾝﾊﾞｲﾝB",A30="80mH"),VLOOKUP(A30,種目!$A$2:$C$16,2,FALSE)&amp;"03",VLOOKUP(A30,種目!$A$2:$C$16,2,FALSE)&amp;"0"&amp;男子申込!G30))</f>
        <v/>
      </c>
      <c r="T30" s="69">
        <v>3</v>
      </c>
      <c r="U30" s="92" t="str">
        <f>IF(ISERROR(VLOOKUP(T30,$Y$20:$AD$69,3,FALSE))=TRUE,"",VALUE(LEFT(VLOOKUP(T30,$Y$20:$AD$69,3,FALSE),9)))</f>
        <v/>
      </c>
      <c r="V30" s="92" t="str">
        <f>IF(ISERROR(VLOOKUP(T30,$Y$20:$AD$69,4,FALSE))=TRUE,"",VLOOKUP(T30,$Y$20:$AD$69,4,FALSE))</f>
        <v/>
      </c>
      <c r="W30" s="92" t="str">
        <f>IF(ISERROR(VLOOKUP(T30,$Y$20:$AD$69,5,FALSE))=TRUE,"",VLOOKUP(T30,$Y$20:$AD$69,5,FALSE))</f>
        <v/>
      </c>
      <c r="X30" s="92" t="str">
        <f>IF(ISERROR(VLOOKUP(T30,$Y$20:$AD$69,6,FALSE))=TRUE,"",VLOOKUP(T30,$Y$20:$AD$69,6,FALSE))</f>
        <v/>
      </c>
      <c r="Y30" s="90" t="str">
        <f t="shared" si="13"/>
        <v/>
      </c>
      <c r="Z30" s="90">
        <f t="shared" si="14"/>
        <v>0</v>
      </c>
      <c r="AA30" s="72" t="str">
        <f t="shared" si="15"/>
        <v/>
      </c>
      <c r="AB30" s="72" t="str">
        <f t="shared" si="16"/>
        <v/>
      </c>
      <c r="AC30" s="72" t="str">
        <f t="shared" si="17"/>
        <v/>
      </c>
      <c r="AD30" s="118" t="str">
        <f t="shared" si="18"/>
        <v/>
      </c>
      <c r="AE30" s="1" t="str">
        <f t="shared" si="19"/>
        <v/>
      </c>
    </row>
    <row r="31" spans="1:31" ht="25.15" customHeight="1" x14ac:dyDescent="0.15">
      <c r="A31" s="38"/>
      <c r="B31" s="154" t="str">
        <f>IF(COUNTIF($P$20:$P31,P31)=1,COUNT($B$20:B30)+1," ")</f>
        <v xml:space="preserve"> </v>
      </c>
      <c r="C31" s="14"/>
      <c r="D31" s="14"/>
      <c r="E31" s="14"/>
      <c r="F31" s="14"/>
      <c r="G31" s="14"/>
      <c r="H31" s="59" t="str">
        <f t="shared" si="20"/>
        <v/>
      </c>
      <c r="I31" s="86"/>
      <c r="J31" s="55" t="str">
        <f t="shared" si="5"/>
        <v/>
      </c>
      <c r="K31" s="60" t="str">
        <f t="shared" si="6"/>
        <v/>
      </c>
      <c r="L31" s="61" t="str">
        <f t="shared" si="7"/>
        <v/>
      </c>
      <c r="M31" s="90" t="str">
        <f t="shared" si="8"/>
        <v/>
      </c>
      <c r="N31" s="90">
        <f t="shared" si="9"/>
        <v>0</v>
      </c>
      <c r="O31" s="67" t="str">
        <f t="shared" si="21"/>
        <v/>
      </c>
      <c r="P31" s="18" t="str">
        <f t="shared" si="10"/>
        <v/>
      </c>
      <c r="Q31" s="18" t="str">
        <f t="shared" si="11"/>
        <v/>
      </c>
      <c r="R31" s="68" t="str">
        <f t="shared" si="12"/>
        <v/>
      </c>
      <c r="S31" s="149" t="str">
        <f>IF(O31="","",IF(OR(A31="ｺﾝﾊﾞｲﾝA",A31="ｺﾝﾊﾞｲﾝB",A31="80mH"),VLOOKUP(A31,種目!$A$2:$C$16,2,FALSE)&amp;"03",VLOOKUP(A31,種目!$A$2:$C$16,2,FALSE)&amp;"0"&amp;男子申込!G31))</f>
        <v/>
      </c>
      <c r="Y31" s="90" t="str">
        <f t="shared" si="13"/>
        <v/>
      </c>
      <c r="Z31" s="90">
        <f t="shared" si="14"/>
        <v>0</v>
      </c>
      <c r="AA31" s="72" t="str">
        <f t="shared" si="15"/>
        <v/>
      </c>
      <c r="AB31" s="72" t="str">
        <f t="shared" si="16"/>
        <v/>
      </c>
      <c r="AC31" s="72" t="str">
        <f t="shared" si="17"/>
        <v/>
      </c>
      <c r="AD31" s="118" t="str">
        <f t="shared" si="18"/>
        <v/>
      </c>
      <c r="AE31" s="1" t="str">
        <f t="shared" si="19"/>
        <v/>
      </c>
    </row>
    <row r="32" spans="1:31" ht="25.15" customHeight="1" x14ac:dyDescent="0.15">
      <c r="A32" s="38"/>
      <c r="B32" s="154" t="str">
        <f>IF(COUNTIF($P$20:$P32,P32)=1,COUNT($B$20:B31)+1," ")</f>
        <v xml:space="preserve"> </v>
      </c>
      <c r="C32" s="14"/>
      <c r="D32" s="14"/>
      <c r="E32" s="14"/>
      <c r="F32" s="14"/>
      <c r="G32" s="14"/>
      <c r="H32" s="59" t="str">
        <f t="shared" si="20"/>
        <v/>
      </c>
      <c r="I32" s="86"/>
      <c r="J32" s="55" t="str">
        <f t="shared" si="5"/>
        <v/>
      </c>
      <c r="K32" s="60" t="str">
        <f t="shared" si="6"/>
        <v/>
      </c>
      <c r="L32" s="61" t="str">
        <f t="shared" si="7"/>
        <v/>
      </c>
      <c r="M32" s="90" t="str">
        <f t="shared" si="8"/>
        <v/>
      </c>
      <c r="N32" s="90">
        <f t="shared" si="9"/>
        <v>0</v>
      </c>
      <c r="O32" s="67" t="str">
        <f t="shared" si="21"/>
        <v/>
      </c>
      <c r="P32" s="18" t="str">
        <f t="shared" si="10"/>
        <v/>
      </c>
      <c r="Q32" s="18" t="str">
        <f t="shared" si="11"/>
        <v/>
      </c>
      <c r="R32" s="68" t="str">
        <f t="shared" si="12"/>
        <v/>
      </c>
      <c r="S32" s="149" t="str">
        <f>IF(O32="","",IF(OR(A32="ｺﾝﾊﾞｲﾝA",A32="ｺﾝﾊﾞｲﾝB",A32="80mH"),VLOOKUP(A32,種目!$A$2:$C$16,2,FALSE)&amp;"03",VLOOKUP(A32,種目!$A$2:$C$16,2,FALSE)&amp;"0"&amp;男子申込!G32))</f>
        <v/>
      </c>
      <c r="Y32" s="90" t="str">
        <f t="shared" si="13"/>
        <v/>
      </c>
      <c r="Z32" s="90">
        <f t="shared" si="14"/>
        <v>0</v>
      </c>
      <c r="AA32" s="72" t="str">
        <f t="shared" si="15"/>
        <v/>
      </c>
      <c r="AB32" s="72" t="str">
        <f t="shared" si="16"/>
        <v/>
      </c>
      <c r="AC32" s="72" t="str">
        <f t="shared" si="17"/>
        <v/>
      </c>
      <c r="AD32" s="118" t="str">
        <f t="shared" si="18"/>
        <v/>
      </c>
      <c r="AE32" s="1" t="str">
        <f t="shared" si="19"/>
        <v/>
      </c>
    </row>
    <row r="33" spans="1:31" ht="25.15" customHeight="1" x14ac:dyDescent="0.15">
      <c r="A33" s="38"/>
      <c r="B33" s="154" t="str">
        <f>IF(COUNTIF($P$20:$P33,P33)=1,COUNT($B$20:B32)+1," ")</f>
        <v xml:space="preserve"> </v>
      </c>
      <c r="C33" s="14"/>
      <c r="D33" s="14"/>
      <c r="E33" s="14"/>
      <c r="F33" s="14"/>
      <c r="G33" s="14"/>
      <c r="H33" s="59" t="str">
        <f t="shared" si="20"/>
        <v/>
      </c>
      <c r="I33" s="86"/>
      <c r="J33" s="55" t="str">
        <f t="shared" si="5"/>
        <v/>
      </c>
      <c r="K33" s="60" t="str">
        <f t="shared" si="6"/>
        <v/>
      </c>
      <c r="L33" s="61" t="str">
        <f t="shared" si="7"/>
        <v/>
      </c>
      <c r="M33" s="90" t="str">
        <f t="shared" si="8"/>
        <v/>
      </c>
      <c r="N33" s="90">
        <f t="shared" si="9"/>
        <v>0</v>
      </c>
      <c r="O33" s="67" t="str">
        <f t="shared" si="21"/>
        <v/>
      </c>
      <c r="P33" s="18" t="str">
        <f t="shared" si="10"/>
        <v/>
      </c>
      <c r="Q33" s="18" t="str">
        <f t="shared" si="11"/>
        <v/>
      </c>
      <c r="R33" s="68" t="str">
        <f t="shared" si="12"/>
        <v/>
      </c>
      <c r="S33" s="149" t="str">
        <f>IF(O33="","",IF(OR(A33="ｺﾝﾊﾞｲﾝA",A33="ｺﾝﾊﾞｲﾝB",A33="80mH"),VLOOKUP(A33,種目!$A$2:$C$16,2,FALSE)&amp;"03",VLOOKUP(A33,種目!$A$2:$C$16,2,FALSE)&amp;"0"&amp;男子申込!G33))</f>
        <v/>
      </c>
      <c r="Y33" s="90" t="str">
        <f t="shared" si="13"/>
        <v/>
      </c>
      <c r="Z33" s="90">
        <f t="shared" si="14"/>
        <v>0</v>
      </c>
      <c r="AA33" s="72" t="str">
        <f t="shared" si="15"/>
        <v/>
      </c>
      <c r="AB33" s="72" t="str">
        <f t="shared" si="16"/>
        <v/>
      </c>
      <c r="AC33" s="72" t="str">
        <f t="shared" si="17"/>
        <v/>
      </c>
      <c r="AD33" s="118" t="str">
        <f t="shared" si="18"/>
        <v/>
      </c>
      <c r="AE33" s="1" t="str">
        <f t="shared" si="19"/>
        <v/>
      </c>
    </row>
    <row r="34" spans="1:31" ht="25.15" customHeight="1" x14ac:dyDescent="0.15">
      <c r="A34" s="38"/>
      <c r="B34" s="154" t="str">
        <f>IF(COUNTIF($P$20:$P34,P34)=1,COUNT($B$20:B33)+1," ")</f>
        <v xml:space="preserve"> </v>
      </c>
      <c r="C34" s="14"/>
      <c r="D34" s="14"/>
      <c r="E34" s="14"/>
      <c r="F34" s="14"/>
      <c r="G34" s="14"/>
      <c r="H34" s="59" t="str">
        <f t="shared" si="20"/>
        <v/>
      </c>
      <c r="I34" s="86"/>
      <c r="J34" s="55" t="str">
        <f t="shared" si="5"/>
        <v/>
      </c>
      <c r="K34" s="60" t="str">
        <f t="shared" si="6"/>
        <v/>
      </c>
      <c r="L34" s="61" t="str">
        <f t="shared" si="7"/>
        <v/>
      </c>
      <c r="M34" s="90" t="str">
        <f t="shared" si="8"/>
        <v/>
      </c>
      <c r="N34" s="90">
        <f t="shared" si="9"/>
        <v>0</v>
      </c>
      <c r="O34" s="67" t="str">
        <f t="shared" si="21"/>
        <v/>
      </c>
      <c r="P34" s="18" t="str">
        <f t="shared" si="10"/>
        <v/>
      </c>
      <c r="Q34" s="18" t="str">
        <f t="shared" si="11"/>
        <v/>
      </c>
      <c r="R34" s="68" t="str">
        <f t="shared" si="12"/>
        <v/>
      </c>
      <c r="S34" s="149" t="str">
        <f>IF(O34="","",IF(OR(A34="ｺﾝﾊﾞｲﾝA",A34="ｺﾝﾊﾞｲﾝB",A34="80mH"),VLOOKUP(A34,種目!$A$2:$C$16,2,FALSE)&amp;"03",VLOOKUP(A34,種目!$A$2:$C$16,2,FALSE)&amp;"0"&amp;男子申込!G34))</f>
        <v/>
      </c>
      <c r="Y34" s="90" t="str">
        <f t="shared" si="13"/>
        <v/>
      </c>
      <c r="Z34" s="90">
        <f t="shared" si="14"/>
        <v>0</v>
      </c>
      <c r="AA34" s="72" t="str">
        <f t="shared" si="15"/>
        <v/>
      </c>
      <c r="AB34" s="72" t="str">
        <f t="shared" si="16"/>
        <v/>
      </c>
      <c r="AC34" s="72" t="str">
        <f t="shared" si="17"/>
        <v/>
      </c>
      <c r="AD34" s="118" t="str">
        <f t="shared" si="18"/>
        <v/>
      </c>
      <c r="AE34" s="1" t="str">
        <f t="shared" si="19"/>
        <v/>
      </c>
    </row>
    <row r="35" spans="1:31" ht="25.15" customHeight="1" x14ac:dyDescent="0.15">
      <c r="A35" s="38"/>
      <c r="B35" s="154" t="str">
        <f>IF(COUNTIF($P$20:$P35,P35)=1,COUNT($B$20:B34)+1," ")</f>
        <v xml:space="preserve"> </v>
      </c>
      <c r="C35" s="14"/>
      <c r="D35" s="14"/>
      <c r="E35" s="14"/>
      <c r="F35" s="14"/>
      <c r="G35" s="14"/>
      <c r="H35" s="59" t="str">
        <f t="shared" si="20"/>
        <v/>
      </c>
      <c r="I35" s="86"/>
      <c r="J35" s="55" t="str">
        <f t="shared" si="5"/>
        <v/>
      </c>
      <c r="K35" s="60" t="str">
        <f t="shared" si="6"/>
        <v/>
      </c>
      <c r="L35" s="61" t="str">
        <f t="shared" si="7"/>
        <v/>
      </c>
      <c r="M35" s="90" t="str">
        <f t="shared" si="8"/>
        <v/>
      </c>
      <c r="N35" s="90">
        <f t="shared" si="9"/>
        <v>0</v>
      </c>
      <c r="O35" s="67" t="str">
        <f t="shared" si="21"/>
        <v/>
      </c>
      <c r="P35" s="18" t="str">
        <f t="shared" si="10"/>
        <v/>
      </c>
      <c r="Q35" s="18" t="str">
        <f t="shared" si="11"/>
        <v/>
      </c>
      <c r="R35" s="68" t="str">
        <f t="shared" si="12"/>
        <v/>
      </c>
      <c r="S35" s="149" t="str">
        <f>IF(O35="","",IF(OR(A35="ｺﾝﾊﾞｲﾝA",A35="ｺﾝﾊﾞｲﾝB",A35="80mH"),VLOOKUP(A35,種目!$A$2:$C$16,2,FALSE)&amp;"03",VLOOKUP(A35,種目!$A$2:$C$16,2,FALSE)&amp;"0"&amp;男子申込!G35))</f>
        <v/>
      </c>
      <c r="Y35" s="90" t="str">
        <f t="shared" si="13"/>
        <v/>
      </c>
      <c r="Z35" s="90">
        <f t="shared" si="14"/>
        <v>0</v>
      </c>
      <c r="AA35" s="72" t="str">
        <f t="shared" si="15"/>
        <v/>
      </c>
      <c r="AB35" s="72" t="str">
        <f t="shared" si="16"/>
        <v/>
      </c>
      <c r="AC35" s="72" t="str">
        <f t="shared" si="17"/>
        <v/>
      </c>
      <c r="AD35" s="118" t="str">
        <f t="shared" si="18"/>
        <v/>
      </c>
      <c r="AE35" s="1" t="str">
        <f t="shared" si="19"/>
        <v/>
      </c>
    </row>
    <row r="36" spans="1:31" ht="25.15" customHeight="1" x14ac:dyDescent="0.15">
      <c r="A36" s="38"/>
      <c r="B36" s="154" t="str">
        <f>IF(COUNTIF($P$20:$P36,P36)=1,COUNT($B$20:B35)+1," ")</f>
        <v xml:space="preserve"> </v>
      </c>
      <c r="C36" s="14"/>
      <c r="D36" s="14"/>
      <c r="E36" s="14"/>
      <c r="F36" s="14"/>
      <c r="G36" s="14"/>
      <c r="H36" s="59" t="str">
        <f t="shared" si="20"/>
        <v/>
      </c>
      <c r="I36" s="86"/>
      <c r="J36" s="55" t="str">
        <f t="shared" si="5"/>
        <v/>
      </c>
      <c r="K36" s="60" t="str">
        <f t="shared" si="6"/>
        <v/>
      </c>
      <c r="L36" s="61" t="str">
        <f t="shared" si="7"/>
        <v/>
      </c>
      <c r="M36" s="90" t="str">
        <f t="shared" si="8"/>
        <v/>
      </c>
      <c r="N36" s="90">
        <f t="shared" si="9"/>
        <v>0</v>
      </c>
      <c r="O36" s="67" t="str">
        <f t="shared" si="21"/>
        <v/>
      </c>
      <c r="P36" s="18" t="str">
        <f t="shared" si="10"/>
        <v/>
      </c>
      <c r="Q36" s="18" t="str">
        <f t="shared" si="11"/>
        <v/>
      </c>
      <c r="R36" s="68" t="str">
        <f t="shared" si="12"/>
        <v/>
      </c>
      <c r="S36" s="149" t="str">
        <f>IF(O36="","",IF(OR(A36="ｺﾝﾊﾞｲﾝA",A36="ｺﾝﾊﾞｲﾝB",A36="80mH"),VLOOKUP(A36,種目!$A$2:$C$16,2,FALSE)&amp;"03",VLOOKUP(A36,種目!$A$2:$C$16,2,FALSE)&amp;"0"&amp;男子申込!G36))</f>
        <v/>
      </c>
      <c r="Y36" s="90" t="str">
        <f t="shared" si="13"/>
        <v/>
      </c>
      <c r="Z36" s="90">
        <f t="shared" si="14"/>
        <v>0</v>
      </c>
      <c r="AA36" s="72" t="str">
        <f t="shared" si="15"/>
        <v/>
      </c>
      <c r="AB36" s="72" t="str">
        <f t="shared" si="16"/>
        <v/>
      </c>
      <c r="AC36" s="72" t="str">
        <f t="shared" si="17"/>
        <v/>
      </c>
      <c r="AD36" s="118" t="str">
        <f t="shared" si="18"/>
        <v/>
      </c>
      <c r="AE36" s="1" t="str">
        <f t="shared" si="19"/>
        <v/>
      </c>
    </row>
    <row r="37" spans="1:31" ht="25.15" customHeight="1" x14ac:dyDescent="0.15">
      <c r="A37" s="38"/>
      <c r="B37" s="154" t="str">
        <f>IF(COUNTIF($P$20:$P37,P37)=1,COUNT($B$20:B36)+1," ")</f>
        <v xml:space="preserve"> </v>
      </c>
      <c r="C37" s="14"/>
      <c r="D37" s="14"/>
      <c r="E37" s="14"/>
      <c r="F37" s="14"/>
      <c r="G37" s="14"/>
      <c r="H37" s="59" t="str">
        <f t="shared" si="20"/>
        <v/>
      </c>
      <c r="I37" s="86"/>
      <c r="J37" s="55" t="str">
        <f t="shared" si="5"/>
        <v/>
      </c>
      <c r="K37" s="60" t="str">
        <f t="shared" si="6"/>
        <v/>
      </c>
      <c r="L37" s="61" t="str">
        <f t="shared" si="7"/>
        <v/>
      </c>
      <c r="M37" s="90" t="str">
        <f t="shared" si="8"/>
        <v/>
      </c>
      <c r="N37" s="90">
        <f t="shared" si="9"/>
        <v>0</v>
      </c>
      <c r="O37" s="67" t="str">
        <f t="shared" si="21"/>
        <v/>
      </c>
      <c r="P37" s="18" t="str">
        <f t="shared" si="10"/>
        <v/>
      </c>
      <c r="Q37" s="18" t="str">
        <f t="shared" si="11"/>
        <v/>
      </c>
      <c r="R37" s="68" t="str">
        <f t="shared" si="12"/>
        <v/>
      </c>
      <c r="S37" s="149" t="str">
        <f>IF(O37="","",IF(OR(A37="ｺﾝﾊﾞｲﾝA",A37="ｺﾝﾊﾞｲﾝB",A37="80mH"),VLOOKUP(A37,種目!$A$2:$C$16,2,FALSE)&amp;"03",VLOOKUP(A37,種目!$A$2:$C$16,2,FALSE)&amp;"0"&amp;男子申込!G37))</f>
        <v/>
      </c>
      <c r="Y37" s="90" t="str">
        <f t="shared" si="13"/>
        <v/>
      </c>
      <c r="Z37" s="90">
        <f t="shared" si="14"/>
        <v>0</v>
      </c>
      <c r="AA37" s="72" t="str">
        <f t="shared" si="15"/>
        <v/>
      </c>
      <c r="AB37" s="72" t="str">
        <f t="shared" si="16"/>
        <v/>
      </c>
      <c r="AC37" s="72" t="str">
        <f t="shared" si="17"/>
        <v/>
      </c>
      <c r="AD37" s="118" t="str">
        <f t="shared" si="18"/>
        <v/>
      </c>
      <c r="AE37" s="1" t="str">
        <f t="shared" si="19"/>
        <v/>
      </c>
    </row>
    <row r="38" spans="1:31" ht="25.15" customHeight="1" x14ac:dyDescent="0.15">
      <c r="A38" s="38"/>
      <c r="B38" s="154" t="str">
        <f>IF(COUNTIF($P$20:$P38,P38)=1,COUNT($B$20:B37)+1," ")</f>
        <v xml:space="preserve"> </v>
      </c>
      <c r="C38" s="14"/>
      <c r="D38" s="14"/>
      <c r="E38" s="14"/>
      <c r="F38" s="14"/>
      <c r="G38" s="14"/>
      <c r="H38" s="59" t="str">
        <f t="shared" si="20"/>
        <v/>
      </c>
      <c r="I38" s="86"/>
      <c r="J38" s="55" t="str">
        <f t="shared" si="5"/>
        <v/>
      </c>
      <c r="K38" s="60" t="str">
        <f t="shared" si="6"/>
        <v/>
      </c>
      <c r="L38" s="61" t="str">
        <f t="shared" si="7"/>
        <v/>
      </c>
      <c r="M38" s="90" t="str">
        <f t="shared" si="8"/>
        <v/>
      </c>
      <c r="N38" s="90">
        <f t="shared" si="9"/>
        <v>0</v>
      </c>
      <c r="O38" s="67" t="str">
        <f t="shared" si="21"/>
        <v/>
      </c>
      <c r="P38" s="18" t="str">
        <f t="shared" si="10"/>
        <v/>
      </c>
      <c r="Q38" s="18" t="str">
        <f t="shared" si="11"/>
        <v/>
      </c>
      <c r="R38" s="68" t="str">
        <f t="shared" si="12"/>
        <v/>
      </c>
      <c r="S38" s="149" t="str">
        <f>IF(O38="","",IF(OR(A38="ｺﾝﾊﾞｲﾝA",A38="ｺﾝﾊﾞｲﾝB",A38="80mH"),VLOOKUP(A38,種目!$A$2:$C$16,2,FALSE)&amp;"03",VLOOKUP(A38,種目!$A$2:$C$16,2,FALSE)&amp;"0"&amp;男子申込!G38))</f>
        <v/>
      </c>
      <c r="Y38" s="90" t="str">
        <f t="shared" si="13"/>
        <v/>
      </c>
      <c r="Z38" s="90">
        <f t="shared" si="14"/>
        <v>0</v>
      </c>
      <c r="AA38" s="72" t="str">
        <f t="shared" si="15"/>
        <v/>
      </c>
      <c r="AB38" s="72" t="str">
        <f t="shared" si="16"/>
        <v/>
      </c>
      <c r="AC38" s="72" t="str">
        <f t="shared" si="17"/>
        <v/>
      </c>
      <c r="AD38" s="118" t="str">
        <f t="shared" si="18"/>
        <v/>
      </c>
      <c r="AE38" s="1" t="str">
        <f t="shared" si="19"/>
        <v/>
      </c>
    </row>
    <row r="39" spans="1:31" ht="25.15" customHeight="1" x14ac:dyDescent="0.15">
      <c r="A39" s="38"/>
      <c r="B39" s="154" t="str">
        <f>IF(COUNTIF($P$20:$P39,P39)=1,COUNT($B$20:B38)+1," ")</f>
        <v xml:space="preserve"> </v>
      </c>
      <c r="C39" s="14"/>
      <c r="D39" s="14"/>
      <c r="E39" s="14"/>
      <c r="F39" s="14"/>
      <c r="G39" s="14"/>
      <c r="H39" s="59" t="str">
        <f t="shared" si="20"/>
        <v/>
      </c>
      <c r="I39" s="86"/>
      <c r="J39" s="55" t="str">
        <f t="shared" si="5"/>
        <v/>
      </c>
      <c r="K39" s="60" t="str">
        <f t="shared" si="6"/>
        <v/>
      </c>
      <c r="L39" s="61" t="str">
        <f t="shared" si="7"/>
        <v/>
      </c>
      <c r="M39" s="90" t="str">
        <f t="shared" si="8"/>
        <v/>
      </c>
      <c r="N39" s="90">
        <f t="shared" si="9"/>
        <v>0</v>
      </c>
      <c r="O39" s="67" t="str">
        <f t="shared" si="21"/>
        <v/>
      </c>
      <c r="P39" s="18" t="str">
        <f t="shared" si="10"/>
        <v/>
      </c>
      <c r="Q39" s="18" t="str">
        <f t="shared" si="11"/>
        <v/>
      </c>
      <c r="R39" s="68" t="str">
        <f t="shared" si="12"/>
        <v/>
      </c>
      <c r="S39" s="149" t="str">
        <f>IF(O39="","",IF(OR(A39="ｺﾝﾊﾞｲﾝA",A39="ｺﾝﾊﾞｲﾝB",A39="80mH"),VLOOKUP(A39,種目!$A$2:$C$16,2,FALSE)&amp;"03",VLOOKUP(A39,種目!$A$2:$C$16,2,FALSE)&amp;"0"&amp;男子申込!G39))</f>
        <v/>
      </c>
      <c r="Y39" s="90" t="str">
        <f t="shared" si="13"/>
        <v/>
      </c>
      <c r="Z39" s="90">
        <f t="shared" si="14"/>
        <v>0</v>
      </c>
      <c r="AA39" s="72" t="str">
        <f t="shared" si="15"/>
        <v/>
      </c>
      <c r="AB39" s="72" t="str">
        <f t="shared" si="16"/>
        <v/>
      </c>
      <c r="AC39" s="72" t="str">
        <f t="shared" si="17"/>
        <v/>
      </c>
      <c r="AD39" s="118" t="str">
        <f t="shared" si="18"/>
        <v/>
      </c>
      <c r="AE39" s="1" t="str">
        <f t="shared" si="19"/>
        <v/>
      </c>
    </row>
    <row r="40" spans="1:31" ht="25.15" customHeight="1" x14ac:dyDescent="0.15">
      <c r="A40" s="38"/>
      <c r="B40" s="154" t="str">
        <f>IF(COUNTIF($P$20:$P40,P40)=1,COUNT($B$20:B39)+1," ")</f>
        <v xml:space="preserve"> </v>
      </c>
      <c r="C40" s="14"/>
      <c r="D40" s="14"/>
      <c r="E40" s="14"/>
      <c r="F40" s="14"/>
      <c r="G40" s="14"/>
      <c r="H40" s="59" t="str">
        <f t="shared" si="20"/>
        <v/>
      </c>
      <c r="I40" s="86"/>
      <c r="J40" s="55" t="str">
        <f t="shared" si="5"/>
        <v/>
      </c>
      <c r="K40" s="60" t="str">
        <f t="shared" si="6"/>
        <v/>
      </c>
      <c r="L40" s="61" t="str">
        <f t="shared" si="7"/>
        <v/>
      </c>
      <c r="M40" s="90" t="str">
        <f t="shared" si="8"/>
        <v/>
      </c>
      <c r="N40" s="90">
        <f t="shared" si="9"/>
        <v>0</v>
      </c>
      <c r="O40" s="67" t="str">
        <f t="shared" si="21"/>
        <v/>
      </c>
      <c r="P40" s="18" t="str">
        <f t="shared" si="10"/>
        <v/>
      </c>
      <c r="Q40" s="18" t="str">
        <f t="shared" si="11"/>
        <v/>
      </c>
      <c r="R40" s="68" t="str">
        <f t="shared" si="12"/>
        <v/>
      </c>
      <c r="S40" s="149" t="str">
        <f>IF(O40="","",IF(OR(A40="ｺﾝﾊﾞｲﾝA",A40="ｺﾝﾊﾞｲﾝB",A40="80mH"),VLOOKUP(A40,種目!$A$2:$C$16,2,FALSE)&amp;"03",VLOOKUP(A40,種目!$A$2:$C$16,2,FALSE)&amp;"0"&amp;男子申込!G40))</f>
        <v/>
      </c>
      <c r="Y40" s="90" t="str">
        <f t="shared" si="13"/>
        <v/>
      </c>
      <c r="Z40" s="90">
        <f t="shared" si="14"/>
        <v>0</v>
      </c>
      <c r="AA40" s="72" t="str">
        <f t="shared" si="15"/>
        <v/>
      </c>
      <c r="AB40" s="72" t="str">
        <f t="shared" si="16"/>
        <v/>
      </c>
      <c r="AC40" s="72" t="str">
        <f t="shared" si="17"/>
        <v/>
      </c>
      <c r="AD40" s="118" t="str">
        <f t="shared" si="18"/>
        <v/>
      </c>
      <c r="AE40" s="1" t="str">
        <f t="shared" si="19"/>
        <v/>
      </c>
    </row>
    <row r="41" spans="1:31" ht="25.15" customHeight="1" x14ac:dyDescent="0.15">
      <c r="A41" s="38"/>
      <c r="B41" s="154" t="str">
        <f>IF(COUNTIF($P$20:$P41,P41)=1,COUNT($B$20:B40)+1," ")</f>
        <v xml:space="preserve"> </v>
      </c>
      <c r="C41" s="14"/>
      <c r="D41" s="14"/>
      <c r="E41" s="14"/>
      <c r="F41" s="14"/>
      <c r="G41" s="14"/>
      <c r="H41" s="59" t="str">
        <f t="shared" si="20"/>
        <v/>
      </c>
      <c r="I41" s="86"/>
      <c r="J41" s="55" t="str">
        <f t="shared" si="5"/>
        <v/>
      </c>
      <c r="K41" s="60" t="str">
        <f t="shared" si="6"/>
        <v/>
      </c>
      <c r="L41" s="61" t="str">
        <f t="shared" si="7"/>
        <v/>
      </c>
      <c r="M41" s="90" t="str">
        <f t="shared" si="8"/>
        <v/>
      </c>
      <c r="N41" s="90">
        <f t="shared" si="9"/>
        <v>0</v>
      </c>
      <c r="O41" s="67" t="str">
        <f t="shared" si="21"/>
        <v/>
      </c>
      <c r="P41" s="18" t="str">
        <f t="shared" si="10"/>
        <v/>
      </c>
      <c r="Q41" s="18" t="str">
        <f t="shared" si="11"/>
        <v/>
      </c>
      <c r="R41" s="68" t="str">
        <f t="shared" si="12"/>
        <v/>
      </c>
      <c r="S41" s="149" t="str">
        <f>IF(O41="","",IF(OR(A41="ｺﾝﾊﾞｲﾝA",A41="ｺﾝﾊﾞｲﾝB",A41="80mH"),VLOOKUP(A41,種目!$A$2:$C$16,2,FALSE)&amp;"03",VLOOKUP(A41,種目!$A$2:$C$16,2,FALSE)&amp;"0"&amp;男子申込!G41))</f>
        <v/>
      </c>
      <c r="Y41" s="90" t="str">
        <f t="shared" si="13"/>
        <v/>
      </c>
      <c r="Z41" s="90">
        <f t="shared" si="14"/>
        <v>0</v>
      </c>
      <c r="AA41" s="72" t="str">
        <f t="shared" si="15"/>
        <v/>
      </c>
      <c r="AB41" s="72" t="str">
        <f t="shared" si="16"/>
        <v/>
      </c>
      <c r="AC41" s="72" t="str">
        <f t="shared" si="17"/>
        <v/>
      </c>
      <c r="AD41" s="118" t="str">
        <f t="shared" si="18"/>
        <v/>
      </c>
      <c r="AE41" s="1" t="str">
        <f t="shared" si="19"/>
        <v/>
      </c>
    </row>
    <row r="42" spans="1:31" ht="25.15" customHeight="1" x14ac:dyDescent="0.15">
      <c r="A42" s="38"/>
      <c r="B42" s="154" t="str">
        <f>IF(COUNTIF($P$20:$P42,P42)=1,COUNT($B$20:B41)+1," ")</f>
        <v xml:space="preserve"> </v>
      </c>
      <c r="C42" s="14"/>
      <c r="D42" s="14"/>
      <c r="E42" s="14"/>
      <c r="F42" s="14"/>
      <c r="G42" s="14"/>
      <c r="H42" s="59" t="str">
        <f t="shared" si="20"/>
        <v/>
      </c>
      <c r="I42" s="86"/>
      <c r="J42" s="55" t="str">
        <f t="shared" si="5"/>
        <v/>
      </c>
      <c r="K42" s="60" t="str">
        <f t="shared" si="6"/>
        <v/>
      </c>
      <c r="L42" s="61" t="str">
        <f t="shared" si="7"/>
        <v/>
      </c>
      <c r="M42" s="90" t="str">
        <f t="shared" si="8"/>
        <v/>
      </c>
      <c r="N42" s="90">
        <f t="shared" si="9"/>
        <v>0</v>
      </c>
      <c r="O42" s="67" t="str">
        <f t="shared" si="21"/>
        <v/>
      </c>
      <c r="P42" s="18" t="str">
        <f t="shared" si="10"/>
        <v/>
      </c>
      <c r="Q42" s="18" t="str">
        <f t="shared" si="11"/>
        <v/>
      </c>
      <c r="R42" s="68" t="str">
        <f t="shared" si="12"/>
        <v/>
      </c>
      <c r="S42" s="149" t="str">
        <f>IF(O42="","",IF(OR(A42="ｺﾝﾊﾞｲﾝA",A42="ｺﾝﾊﾞｲﾝB",A42="80mH"),VLOOKUP(A42,種目!$A$2:$C$16,2,FALSE)&amp;"03",VLOOKUP(A42,種目!$A$2:$C$16,2,FALSE)&amp;"0"&amp;男子申込!G42))</f>
        <v/>
      </c>
      <c r="Y42" s="90" t="str">
        <f t="shared" si="13"/>
        <v/>
      </c>
      <c r="Z42" s="90">
        <f t="shared" si="14"/>
        <v>0</v>
      </c>
      <c r="AA42" s="72" t="str">
        <f t="shared" si="15"/>
        <v/>
      </c>
      <c r="AB42" s="72" t="str">
        <f t="shared" si="16"/>
        <v/>
      </c>
      <c r="AC42" s="72" t="str">
        <f t="shared" si="17"/>
        <v/>
      </c>
      <c r="AD42" s="118" t="str">
        <f t="shared" si="18"/>
        <v/>
      </c>
      <c r="AE42" s="1" t="str">
        <f t="shared" si="19"/>
        <v/>
      </c>
    </row>
    <row r="43" spans="1:31" ht="25.15" customHeight="1" x14ac:dyDescent="0.15">
      <c r="A43" s="38"/>
      <c r="B43" s="154" t="str">
        <f>IF(COUNTIF($P$20:$P43,P43)=1,COUNT($B$20:B42)+1," ")</f>
        <v xml:space="preserve"> </v>
      </c>
      <c r="C43" s="14"/>
      <c r="D43" s="14"/>
      <c r="E43" s="14"/>
      <c r="F43" s="14"/>
      <c r="G43" s="14"/>
      <c r="H43" s="59" t="str">
        <f t="shared" si="20"/>
        <v/>
      </c>
      <c r="I43" s="86"/>
      <c r="J43" s="55" t="str">
        <f t="shared" si="5"/>
        <v/>
      </c>
      <c r="K43" s="60" t="str">
        <f t="shared" si="6"/>
        <v/>
      </c>
      <c r="L43" s="61" t="str">
        <f t="shared" si="7"/>
        <v/>
      </c>
      <c r="M43" s="90" t="str">
        <f t="shared" si="8"/>
        <v/>
      </c>
      <c r="N43" s="90">
        <f t="shared" si="9"/>
        <v>0</v>
      </c>
      <c r="O43" s="67" t="str">
        <f t="shared" si="21"/>
        <v/>
      </c>
      <c r="P43" s="18" t="str">
        <f t="shared" si="10"/>
        <v/>
      </c>
      <c r="Q43" s="18" t="str">
        <f t="shared" si="11"/>
        <v/>
      </c>
      <c r="R43" s="68" t="str">
        <f t="shared" si="12"/>
        <v/>
      </c>
      <c r="S43" s="149" t="str">
        <f>IF(O43="","",IF(OR(A43="ｺﾝﾊﾞｲﾝA",A43="ｺﾝﾊﾞｲﾝB",A43="80mH"),VLOOKUP(A43,種目!$A$2:$C$16,2,FALSE)&amp;"03",VLOOKUP(A43,種目!$A$2:$C$16,2,FALSE)&amp;"0"&amp;男子申込!G43))</f>
        <v/>
      </c>
      <c r="Y43" s="90" t="str">
        <f t="shared" si="13"/>
        <v/>
      </c>
      <c r="Z43" s="90">
        <f t="shared" si="14"/>
        <v>0</v>
      </c>
      <c r="AA43" s="72" t="str">
        <f t="shared" si="15"/>
        <v/>
      </c>
      <c r="AB43" s="72" t="str">
        <f t="shared" si="16"/>
        <v/>
      </c>
      <c r="AC43" s="72" t="str">
        <f t="shared" si="17"/>
        <v/>
      </c>
      <c r="AD43" s="118" t="str">
        <f t="shared" si="18"/>
        <v/>
      </c>
      <c r="AE43" s="1" t="str">
        <f t="shared" si="19"/>
        <v/>
      </c>
    </row>
    <row r="44" spans="1:31" ht="25.15" customHeight="1" x14ac:dyDescent="0.15">
      <c r="A44" s="38"/>
      <c r="B44" s="154" t="str">
        <f>IF(COUNTIF($P$20:$P44,P44)=1,COUNT($B$20:B43)+1," ")</f>
        <v xml:space="preserve"> </v>
      </c>
      <c r="C44" s="14"/>
      <c r="D44" s="14"/>
      <c r="E44" s="14"/>
      <c r="F44" s="14"/>
      <c r="G44" s="14"/>
      <c r="H44" s="59" t="str">
        <f t="shared" si="20"/>
        <v/>
      </c>
      <c r="I44" s="86"/>
      <c r="J44" s="55" t="str">
        <f t="shared" si="5"/>
        <v/>
      </c>
      <c r="K44" s="60" t="str">
        <f t="shared" si="6"/>
        <v/>
      </c>
      <c r="L44" s="61" t="str">
        <f t="shared" si="7"/>
        <v/>
      </c>
      <c r="M44" s="90" t="str">
        <f t="shared" si="8"/>
        <v/>
      </c>
      <c r="N44" s="90">
        <f t="shared" si="9"/>
        <v>0</v>
      </c>
      <c r="O44" s="67" t="str">
        <f t="shared" si="21"/>
        <v/>
      </c>
      <c r="P44" s="18" t="str">
        <f t="shared" si="10"/>
        <v/>
      </c>
      <c r="Q44" s="18" t="str">
        <f t="shared" si="11"/>
        <v/>
      </c>
      <c r="R44" s="68" t="str">
        <f t="shared" si="12"/>
        <v/>
      </c>
      <c r="S44" s="149" t="str">
        <f>IF(O44="","",IF(OR(A44="ｺﾝﾊﾞｲﾝA",A44="ｺﾝﾊﾞｲﾝB",A44="80mH"),VLOOKUP(A44,種目!$A$2:$C$16,2,FALSE)&amp;"03",VLOOKUP(A44,種目!$A$2:$C$16,2,FALSE)&amp;"0"&amp;男子申込!G44))</f>
        <v/>
      </c>
      <c r="Y44" s="90" t="str">
        <f t="shared" si="13"/>
        <v/>
      </c>
      <c r="Z44" s="90">
        <f t="shared" si="14"/>
        <v>0</v>
      </c>
      <c r="AA44" s="72" t="str">
        <f t="shared" si="15"/>
        <v/>
      </c>
      <c r="AB44" s="72" t="str">
        <f t="shared" si="16"/>
        <v/>
      </c>
      <c r="AC44" s="72" t="str">
        <f t="shared" si="17"/>
        <v/>
      </c>
      <c r="AD44" s="118" t="str">
        <f t="shared" si="18"/>
        <v/>
      </c>
      <c r="AE44" s="1" t="str">
        <f t="shared" si="19"/>
        <v/>
      </c>
    </row>
    <row r="45" spans="1:31" ht="25.15" customHeight="1" x14ac:dyDescent="0.15">
      <c r="A45" s="38"/>
      <c r="B45" s="154" t="str">
        <f>IF(COUNTIF($P$20:$P45,P45)=1,COUNT($B$20:B44)+1," ")</f>
        <v xml:space="preserve"> </v>
      </c>
      <c r="C45" s="14"/>
      <c r="D45" s="14"/>
      <c r="E45" s="14"/>
      <c r="F45" s="14"/>
      <c r="G45" s="14"/>
      <c r="H45" s="59" t="str">
        <f t="shared" si="20"/>
        <v/>
      </c>
      <c r="I45" s="86"/>
      <c r="J45" s="55" t="str">
        <f t="shared" si="5"/>
        <v/>
      </c>
      <c r="K45" s="60" t="str">
        <f t="shared" si="6"/>
        <v/>
      </c>
      <c r="L45" s="61" t="str">
        <f t="shared" si="7"/>
        <v/>
      </c>
      <c r="M45" s="90" t="str">
        <f t="shared" si="8"/>
        <v/>
      </c>
      <c r="N45" s="90">
        <f t="shared" si="9"/>
        <v>0</v>
      </c>
      <c r="O45" s="67" t="str">
        <f t="shared" si="21"/>
        <v/>
      </c>
      <c r="P45" s="18" t="str">
        <f t="shared" si="10"/>
        <v/>
      </c>
      <c r="Q45" s="18" t="str">
        <f t="shared" si="11"/>
        <v/>
      </c>
      <c r="R45" s="68" t="str">
        <f t="shared" si="12"/>
        <v/>
      </c>
      <c r="S45" s="149" t="str">
        <f>IF(O45="","",IF(OR(A45="ｺﾝﾊﾞｲﾝA",A45="ｺﾝﾊﾞｲﾝB",A45="80mH"),VLOOKUP(A45,種目!$A$2:$C$16,2,FALSE)&amp;"03",VLOOKUP(A45,種目!$A$2:$C$16,2,FALSE)&amp;"0"&amp;男子申込!G45))</f>
        <v/>
      </c>
      <c r="Y45" s="90" t="str">
        <f t="shared" si="13"/>
        <v/>
      </c>
      <c r="Z45" s="90">
        <f t="shared" si="14"/>
        <v>0</v>
      </c>
      <c r="AA45" s="72" t="str">
        <f t="shared" si="15"/>
        <v/>
      </c>
      <c r="AB45" s="72" t="str">
        <f t="shared" si="16"/>
        <v/>
      </c>
      <c r="AC45" s="72" t="str">
        <f t="shared" si="17"/>
        <v/>
      </c>
      <c r="AD45" s="118" t="str">
        <f t="shared" si="18"/>
        <v/>
      </c>
      <c r="AE45" s="1" t="str">
        <f t="shared" si="19"/>
        <v/>
      </c>
    </row>
    <row r="46" spans="1:31" ht="25.15" customHeight="1" x14ac:dyDescent="0.15">
      <c r="A46" s="38"/>
      <c r="B46" s="154" t="str">
        <f>IF(COUNTIF($P$20:$P46,P46)=1,COUNT($B$20:B45)+1," ")</f>
        <v xml:space="preserve"> </v>
      </c>
      <c r="C46" s="14"/>
      <c r="D46" s="14"/>
      <c r="E46" s="14"/>
      <c r="F46" s="14"/>
      <c r="G46" s="14"/>
      <c r="H46" s="59" t="str">
        <f t="shared" si="20"/>
        <v/>
      </c>
      <c r="I46" s="86"/>
      <c r="J46" s="55" t="str">
        <f t="shared" si="5"/>
        <v/>
      </c>
      <c r="K46" s="60" t="str">
        <f t="shared" si="6"/>
        <v/>
      </c>
      <c r="L46" s="61" t="str">
        <f t="shared" si="7"/>
        <v/>
      </c>
      <c r="M46" s="90" t="str">
        <f t="shared" si="8"/>
        <v/>
      </c>
      <c r="N46" s="90">
        <f t="shared" si="9"/>
        <v>0</v>
      </c>
      <c r="O46" s="67" t="str">
        <f t="shared" si="21"/>
        <v/>
      </c>
      <c r="P46" s="18" t="str">
        <f t="shared" si="10"/>
        <v/>
      </c>
      <c r="Q46" s="18" t="str">
        <f t="shared" si="11"/>
        <v/>
      </c>
      <c r="R46" s="68" t="str">
        <f t="shared" si="12"/>
        <v/>
      </c>
      <c r="S46" s="149" t="str">
        <f>IF(O46="","",IF(OR(A46="ｺﾝﾊﾞｲﾝA",A46="ｺﾝﾊﾞｲﾝB",A46="80mH"),VLOOKUP(A46,種目!$A$2:$C$16,2,FALSE)&amp;"03",VLOOKUP(A46,種目!$A$2:$C$16,2,FALSE)&amp;"0"&amp;男子申込!G46))</f>
        <v/>
      </c>
      <c r="Y46" s="90" t="str">
        <f t="shared" si="13"/>
        <v/>
      </c>
      <c r="Z46" s="90">
        <f t="shared" si="14"/>
        <v>0</v>
      </c>
      <c r="AA46" s="72" t="str">
        <f t="shared" si="15"/>
        <v/>
      </c>
      <c r="AB46" s="72" t="str">
        <f t="shared" si="16"/>
        <v/>
      </c>
      <c r="AC46" s="72" t="str">
        <f t="shared" si="17"/>
        <v/>
      </c>
      <c r="AD46" s="118" t="str">
        <f t="shared" si="18"/>
        <v/>
      </c>
      <c r="AE46" s="1" t="str">
        <f t="shared" si="19"/>
        <v/>
      </c>
    </row>
    <row r="47" spans="1:31" ht="25.15" customHeight="1" x14ac:dyDescent="0.15">
      <c r="A47" s="38"/>
      <c r="B47" s="154" t="str">
        <f>IF(COUNTIF($P$20:$P47,P47)=1,COUNT($B$20:B46)+1," ")</f>
        <v xml:space="preserve"> </v>
      </c>
      <c r="C47" s="14"/>
      <c r="D47" s="14"/>
      <c r="E47" s="14"/>
      <c r="F47" s="14"/>
      <c r="G47" s="14"/>
      <c r="H47" s="59" t="str">
        <f t="shared" si="20"/>
        <v/>
      </c>
      <c r="I47" s="86"/>
      <c r="J47" s="55" t="str">
        <f t="shared" si="5"/>
        <v/>
      </c>
      <c r="K47" s="60" t="str">
        <f t="shared" si="6"/>
        <v/>
      </c>
      <c r="L47" s="61" t="str">
        <f t="shared" si="7"/>
        <v/>
      </c>
      <c r="M47" s="90" t="str">
        <f t="shared" si="8"/>
        <v/>
      </c>
      <c r="N47" s="90">
        <f t="shared" si="9"/>
        <v>0</v>
      </c>
      <c r="O47" s="67" t="str">
        <f t="shared" si="21"/>
        <v/>
      </c>
      <c r="P47" s="18" t="str">
        <f t="shared" si="10"/>
        <v/>
      </c>
      <c r="Q47" s="18" t="str">
        <f t="shared" si="11"/>
        <v/>
      </c>
      <c r="R47" s="68" t="str">
        <f t="shared" si="12"/>
        <v/>
      </c>
      <c r="S47" s="149" t="str">
        <f>IF(O47="","",IF(OR(A47="ｺﾝﾊﾞｲﾝA",A47="ｺﾝﾊﾞｲﾝB",A47="80mH"),VLOOKUP(A47,種目!$A$2:$C$16,2,FALSE)&amp;"03",VLOOKUP(A47,種目!$A$2:$C$16,2,FALSE)&amp;"0"&amp;男子申込!G47))</f>
        <v/>
      </c>
      <c r="Y47" s="90" t="str">
        <f t="shared" si="13"/>
        <v/>
      </c>
      <c r="Z47" s="90">
        <f t="shared" si="14"/>
        <v>0</v>
      </c>
      <c r="AA47" s="72" t="str">
        <f t="shared" si="15"/>
        <v/>
      </c>
      <c r="AB47" s="72" t="str">
        <f t="shared" si="16"/>
        <v/>
      </c>
      <c r="AC47" s="72" t="str">
        <f t="shared" si="17"/>
        <v/>
      </c>
      <c r="AD47" s="118" t="str">
        <f t="shared" si="18"/>
        <v/>
      </c>
      <c r="AE47" s="1" t="str">
        <f t="shared" si="19"/>
        <v/>
      </c>
    </row>
    <row r="48" spans="1:31" ht="25.15" customHeight="1" x14ac:dyDescent="0.15">
      <c r="A48" s="38"/>
      <c r="B48" s="154" t="str">
        <f>IF(COUNTIF($P$20:$P48,P48)=1,COUNT($B$20:B47)+1," ")</f>
        <v xml:space="preserve"> </v>
      </c>
      <c r="C48" s="14"/>
      <c r="D48" s="14"/>
      <c r="E48" s="14"/>
      <c r="F48" s="14"/>
      <c r="G48" s="14"/>
      <c r="H48" s="59" t="str">
        <f t="shared" si="20"/>
        <v/>
      </c>
      <c r="I48" s="86"/>
      <c r="J48" s="55" t="str">
        <f t="shared" si="5"/>
        <v/>
      </c>
      <c r="K48" s="60" t="str">
        <f t="shared" si="6"/>
        <v/>
      </c>
      <c r="L48" s="61" t="str">
        <f t="shared" si="7"/>
        <v/>
      </c>
      <c r="M48" s="90" t="str">
        <f t="shared" si="8"/>
        <v/>
      </c>
      <c r="N48" s="90">
        <f t="shared" si="9"/>
        <v>0</v>
      </c>
      <c r="O48" s="67" t="str">
        <f t="shared" si="21"/>
        <v/>
      </c>
      <c r="P48" s="18" t="str">
        <f t="shared" si="10"/>
        <v/>
      </c>
      <c r="Q48" s="18" t="str">
        <f t="shared" si="11"/>
        <v/>
      </c>
      <c r="R48" s="68" t="str">
        <f t="shared" si="12"/>
        <v/>
      </c>
      <c r="S48" s="149" t="str">
        <f>IF(O48="","",IF(OR(A48="ｺﾝﾊﾞｲﾝA",A48="ｺﾝﾊﾞｲﾝB",A48="80mH"),VLOOKUP(A48,種目!$A$2:$C$16,2,FALSE)&amp;"03",VLOOKUP(A48,種目!$A$2:$C$16,2,FALSE)&amp;"0"&amp;男子申込!G48))</f>
        <v/>
      </c>
      <c r="Y48" s="90" t="str">
        <f t="shared" si="13"/>
        <v/>
      </c>
      <c r="Z48" s="90">
        <f t="shared" si="14"/>
        <v>0</v>
      </c>
      <c r="AA48" s="72" t="str">
        <f t="shared" si="15"/>
        <v/>
      </c>
      <c r="AB48" s="72" t="str">
        <f t="shared" si="16"/>
        <v/>
      </c>
      <c r="AC48" s="72" t="str">
        <f t="shared" si="17"/>
        <v/>
      </c>
      <c r="AD48" s="118" t="str">
        <f t="shared" si="18"/>
        <v/>
      </c>
      <c r="AE48" s="1" t="str">
        <f t="shared" si="19"/>
        <v/>
      </c>
    </row>
    <row r="49" spans="1:31" ht="25.15" customHeight="1" x14ac:dyDescent="0.15">
      <c r="A49" s="38"/>
      <c r="B49" s="154" t="str">
        <f>IF(COUNTIF($P$20:$P49,P49)=1,COUNT($B$20:B48)+1," ")</f>
        <v xml:space="preserve"> </v>
      </c>
      <c r="C49" s="14"/>
      <c r="D49" s="14"/>
      <c r="E49" s="14"/>
      <c r="F49" s="14"/>
      <c r="G49" s="14"/>
      <c r="H49" s="59" t="str">
        <f t="shared" si="20"/>
        <v/>
      </c>
      <c r="I49" s="86"/>
      <c r="J49" s="55" t="str">
        <f t="shared" si="5"/>
        <v/>
      </c>
      <c r="K49" s="60" t="str">
        <f t="shared" si="6"/>
        <v/>
      </c>
      <c r="L49" s="61" t="str">
        <f t="shared" si="7"/>
        <v/>
      </c>
      <c r="M49" s="90" t="str">
        <f t="shared" si="8"/>
        <v/>
      </c>
      <c r="N49" s="90">
        <f t="shared" si="9"/>
        <v>0</v>
      </c>
      <c r="O49" s="67" t="str">
        <f t="shared" si="21"/>
        <v/>
      </c>
      <c r="P49" s="18" t="str">
        <f t="shared" si="10"/>
        <v/>
      </c>
      <c r="Q49" s="18" t="str">
        <f t="shared" si="11"/>
        <v/>
      </c>
      <c r="R49" s="68" t="str">
        <f t="shared" si="12"/>
        <v/>
      </c>
      <c r="S49" s="149" t="str">
        <f>IF(O49="","",IF(OR(A49="ｺﾝﾊﾞｲﾝA",A49="ｺﾝﾊﾞｲﾝB",A49="80mH"),VLOOKUP(A49,種目!$A$2:$C$16,2,FALSE)&amp;"03",VLOOKUP(A49,種目!$A$2:$C$16,2,FALSE)&amp;"0"&amp;男子申込!G49))</f>
        <v/>
      </c>
      <c r="Y49" s="90" t="str">
        <f t="shared" si="13"/>
        <v/>
      </c>
      <c r="Z49" s="90">
        <f t="shared" si="14"/>
        <v>0</v>
      </c>
      <c r="AA49" s="72" t="str">
        <f t="shared" si="15"/>
        <v/>
      </c>
      <c r="AB49" s="72" t="str">
        <f t="shared" si="16"/>
        <v/>
      </c>
      <c r="AC49" s="72" t="str">
        <f t="shared" si="17"/>
        <v/>
      </c>
      <c r="AD49" s="118" t="str">
        <f t="shared" si="18"/>
        <v/>
      </c>
      <c r="AE49" s="1" t="str">
        <f t="shared" si="19"/>
        <v/>
      </c>
    </row>
    <row r="50" spans="1:31" ht="25.15" customHeight="1" x14ac:dyDescent="0.15">
      <c r="A50" s="38"/>
      <c r="B50" s="154" t="str">
        <f>IF(COUNTIF($P$20:$P50,P50)=1,COUNT($B$20:B49)+1," ")</f>
        <v xml:space="preserve"> </v>
      </c>
      <c r="C50" s="14"/>
      <c r="D50" s="14"/>
      <c r="E50" s="14"/>
      <c r="F50" s="14"/>
      <c r="G50" s="14"/>
      <c r="H50" s="59" t="str">
        <f t="shared" si="20"/>
        <v/>
      </c>
      <c r="I50" s="86"/>
      <c r="J50" s="55" t="str">
        <f t="shared" si="5"/>
        <v/>
      </c>
      <c r="K50" s="60" t="str">
        <f t="shared" si="6"/>
        <v/>
      </c>
      <c r="L50" s="61" t="str">
        <f t="shared" si="7"/>
        <v/>
      </c>
      <c r="M50" s="90" t="str">
        <f t="shared" si="8"/>
        <v/>
      </c>
      <c r="N50" s="90">
        <f t="shared" si="9"/>
        <v>0</v>
      </c>
      <c r="O50" s="67" t="str">
        <f t="shared" si="21"/>
        <v/>
      </c>
      <c r="P50" s="18" t="str">
        <f t="shared" si="10"/>
        <v/>
      </c>
      <c r="Q50" s="18" t="str">
        <f t="shared" si="11"/>
        <v/>
      </c>
      <c r="R50" s="68" t="str">
        <f t="shared" si="12"/>
        <v/>
      </c>
      <c r="S50" s="149" t="str">
        <f>IF(O50="","",IF(OR(A50="ｺﾝﾊﾞｲﾝA",A50="ｺﾝﾊﾞｲﾝB",A50="80mH"),VLOOKUP(A50,種目!$A$2:$C$16,2,FALSE)&amp;"03",VLOOKUP(A50,種目!$A$2:$C$16,2,FALSE)&amp;"0"&amp;男子申込!G50))</f>
        <v/>
      </c>
      <c r="Y50" s="90" t="str">
        <f t="shared" si="13"/>
        <v/>
      </c>
      <c r="Z50" s="90">
        <f t="shared" si="14"/>
        <v>0</v>
      </c>
      <c r="AA50" s="72" t="str">
        <f t="shared" si="15"/>
        <v/>
      </c>
      <c r="AB50" s="72" t="str">
        <f t="shared" si="16"/>
        <v/>
      </c>
      <c r="AC50" s="72" t="str">
        <f t="shared" si="17"/>
        <v/>
      </c>
      <c r="AD50" s="118" t="str">
        <f t="shared" si="18"/>
        <v/>
      </c>
      <c r="AE50" s="1" t="str">
        <f t="shared" si="19"/>
        <v/>
      </c>
    </row>
    <row r="51" spans="1:31" ht="25.15" customHeight="1" x14ac:dyDescent="0.15">
      <c r="A51" s="38"/>
      <c r="B51" s="154" t="str">
        <f>IF(COUNTIF($P$20:$P51,P51)=1,COUNT($B$20:B50)+1," ")</f>
        <v xml:space="preserve"> </v>
      </c>
      <c r="C51" s="14"/>
      <c r="D51" s="14"/>
      <c r="E51" s="14"/>
      <c r="F51" s="14"/>
      <c r="G51" s="14"/>
      <c r="H51" s="59" t="str">
        <f t="shared" si="20"/>
        <v/>
      </c>
      <c r="I51" s="86"/>
      <c r="J51" s="55" t="str">
        <f t="shared" si="5"/>
        <v/>
      </c>
      <c r="K51" s="60" t="str">
        <f t="shared" si="6"/>
        <v/>
      </c>
      <c r="L51" s="61" t="str">
        <f t="shared" si="7"/>
        <v/>
      </c>
      <c r="M51" s="90" t="str">
        <f t="shared" si="8"/>
        <v/>
      </c>
      <c r="N51" s="90">
        <f t="shared" si="9"/>
        <v>0</v>
      </c>
      <c r="O51" s="67" t="str">
        <f t="shared" si="21"/>
        <v/>
      </c>
      <c r="P51" s="18" t="str">
        <f t="shared" si="10"/>
        <v/>
      </c>
      <c r="Q51" s="18" t="str">
        <f t="shared" si="11"/>
        <v/>
      </c>
      <c r="R51" s="68" t="str">
        <f t="shared" si="12"/>
        <v/>
      </c>
      <c r="S51" s="149" t="str">
        <f>IF(O51="","",IF(OR(A51="ｺﾝﾊﾞｲﾝA",A51="ｺﾝﾊﾞｲﾝB",A51="80mH"),VLOOKUP(A51,種目!$A$2:$C$16,2,FALSE)&amp;"03",VLOOKUP(A51,種目!$A$2:$C$16,2,FALSE)&amp;"0"&amp;男子申込!G51))</f>
        <v/>
      </c>
      <c r="Y51" s="90" t="str">
        <f t="shared" si="13"/>
        <v/>
      </c>
      <c r="Z51" s="90">
        <f t="shared" si="14"/>
        <v>0</v>
      </c>
      <c r="AA51" s="72" t="str">
        <f t="shared" si="15"/>
        <v/>
      </c>
      <c r="AB51" s="72" t="str">
        <f t="shared" si="16"/>
        <v/>
      </c>
      <c r="AC51" s="72" t="str">
        <f t="shared" si="17"/>
        <v/>
      </c>
      <c r="AD51" s="118" t="str">
        <f t="shared" si="18"/>
        <v/>
      </c>
      <c r="AE51" s="1" t="str">
        <f t="shared" si="19"/>
        <v/>
      </c>
    </row>
    <row r="52" spans="1:31" ht="25.15" customHeight="1" x14ac:dyDescent="0.15">
      <c r="A52" s="38"/>
      <c r="B52" s="154" t="str">
        <f>IF(COUNTIF($P$20:$P52,P52)=1,COUNT($B$20:B51)+1," ")</f>
        <v xml:space="preserve"> </v>
      </c>
      <c r="C52" s="14"/>
      <c r="D52" s="14"/>
      <c r="E52" s="14"/>
      <c r="F52" s="14"/>
      <c r="G52" s="14"/>
      <c r="H52" s="59" t="str">
        <f t="shared" si="20"/>
        <v/>
      </c>
      <c r="I52" s="86"/>
      <c r="J52" s="55" t="str">
        <f t="shared" si="5"/>
        <v/>
      </c>
      <c r="K52" s="60" t="str">
        <f t="shared" si="6"/>
        <v/>
      </c>
      <c r="L52" s="61" t="str">
        <f t="shared" si="7"/>
        <v/>
      </c>
      <c r="M52" s="90" t="str">
        <f t="shared" si="8"/>
        <v/>
      </c>
      <c r="N52" s="90">
        <f t="shared" si="9"/>
        <v>0</v>
      </c>
      <c r="O52" s="67" t="str">
        <f t="shared" si="21"/>
        <v/>
      </c>
      <c r="P52" s="18" t="str">
        <f t="shared" si="10"/>
        <v/>
      </c>
      <c r="Q52" s="18" t="str">
        <f t="shared" si="11"/>
        <v/>
      </c>
      <c r="R52" s="68" t="str">
        <f t="shared" si="12"/>
        <v/>
      </c>
      <c r="S52" s="149" t="str">
        <f>IF(O52="","",IF(OR(A52="ｺﾝﾊﾞｲﾝA",A52="ｺﾝﾊﾞｲﾝB",A52="80mH"),VLOOKUP(A52,種目!$A$2:$C$16,2,FALSE)&amp;"03",VLOOKUP(A52,種目!$A$2:$C$16,2,FALSE)&amp;"0"&amp;男子申込!G52))</f>
        <v/>
      </c>
      <c r="Y52" s="90" t="str">
        <f t="shared" si="13"/>
        <v/>
      </c>
      <c r="Z52" s="90">
        <f t="shared" si="14"/>
        <v>0</v>
      </c>
      <c r="AA52" s="72" t="str">
        <f t="shared" si="15"/>
        <v/>
      </c>
      <c r="AB52" s="72" t="str">
        <f t="shared" si="16"/>
        <v/>
      </c>
      <c r="AC52" s="72" t="str">
        <f t="shared" si="17"/>
        <v/>
      </c>
      <c r="AD52" s="118" t="str">
        <f t="shared" si="18"/>
        <v/>
      </c>
      <c r="AE52" s="1" t="str">
        <f t="shared" si="19"/>
        <v/>
      </c>
    </row>
    <row r="53" spans="1:31" ht="25.15" customHeight="1" x14ac:dyDescent="0.15">
      <c r="A53" s="38"/>
      <c r="B53" s="154" t="str">
        <f>IF(COUNTIF($P$20:$P53,P53)=1,COUNT($B$20:B52)+1," ")</f>
        <v xml:space="preserve"> </v>
      </c>
      <c r="C53" s="14"/>
      <c r="D53" s="14"/>
      <c r="E53" s="14"/>
      <c r="F53" s="14"/>
      <c r="G53" s="14"/>
      <c r="H53" s="59" t="str">
        <f t="shared" si="20"/>
        <v/>
      </c>
      <c r="I53" s="86"/>
      <c r="J53" s="55" t="str">
        <f t="shared" si="5"/>
        <v/>
      </c>
      <c r="K53" s="60" t="str">
        <f t="shared" si="6"/>
        <v/>
      </c>
      <c r="L53" s="61" t="str">
        <f t="shared" si="7"/>
        <v/>
      </c>
      <c r="M53" s="90" t="str">
        <f t="shared" si="8"/>
        <v/>
      </c>
      <c r="N53" s="90">
        <f t="shared" si="9"/>
        <v>0</v>
      </c>
      <c r="O53" s="67" t="str">
        <f t="shared" si="21"/>
        <v/>
      </c>
      <c r="P53" s="18" t="str">
        <f t="shared" si="10"/>
        <v/>
      </c>
      <c r="Q53" s="18" t="str">
        <f t="shared" si="11"/>
        <v/>
      </c>
      <c r="R53" s="68" t="str">
        <f t="shared" si="12"/>
        <v/>
      </c>
      <c r="S53" s="149" t="str">
        <f>IF(O53="","",IF(OR(A53="ｺﾝﾊﾞｲﾝA",A53="ｺﾝﾊﾞｲﾝB",A53="80mH"),VLOOKUP(A53,種目!$A$2:$C$16,2,FALSE)&amp;"03",VLOOKUP(A53,種目!$A$2:$C$16,2,FALSE)&amp;"0"&amp;男子申込!G53))</f>
        <v/>
      </c>
      <c r="Y53" s="90" t="str">
        <f t="shared" si="13"/>
        <v/>
      </c>
      <c r="Z53" s="90">
        <f t="shared" si="14"/>
        <v>0</v>
      </c>
      <c r="AA53" s="72" t="str">
        <f t="shared" si="15"/>
        <v/>
      </c>
      <c r="AB53" s="72" t="str">
        <f t="shared" ref="AB53:AB69" si="22">IF(P53="","",P53)</f>
        <v/>
      </c>
      <c r="AC53" s="72" t="str">
        <f t="shared" ref="AC53:AC69" si="23">IF(Q53="","",Q53)</f>
        <v/>
      </c>
      <c r="AD53" s="118" t="str">
        <f t="shared" ref="AD53:AD69" si="24">IF(R53="","",R53)</f>
        <v/>
      </c>
      <c r="AE53" s="1" t="str">
        <f t="shared" si="19"/>
        <v/>
      </c>
    </row>
    <row r="54" spans="1:31" ht="25.15" customHeight="1" x14ac:dyDescent="0.15">
      <c r="A54" s="38"/>
      <c r="B54" s="154" t="str">
        <f>IF(COUNTIF($P$20:$P54,P54)=1,COUNT($B$20:B53)+1," ")</f>
        <v xml:space="preserve"> </v>
      </c>
      <c r="C54" s="14"/>
      <c r="D54" s="14"/>
      <c r="E54" s="14"/>
      <c r="F54" s="14"/>
      <c r="G54" s="14"/>
      <c r="H54" s="59" t="str">
        <f t="shared" si="20"/>
        <v/>
      </c>
      <c r="I54" s="86"/>
      <c r="J54" s="55" t="str">
        <f t="shared" si="5"/>
        <v/>
      </c>
      <c r="K54" s="60" t="str">
        <f t="shared" si="6"/>
        <v/>
      </c>
      <c r="L54" s="61" t="str">
        <f t="shared" si="7"/>
        <v/>
      </c>
      <c r="M54" s="90" t="str">
        <f t="shared" si="8"/>
        <v/>
      </c>
      <c r="N54" s="90">
        <f t="shared" si="9"/>
        <v>0</v>
      </c>
      <c r="O54" s="67" t="str">
        <f t="shared" si="21"/>
        <v/>
      </c>
      <c r="P54" s="18" t="str">
        <f t="shared" si="10"/>
        <v/>
      </c>
      <c r="Q54" s="18" t="str">
        <f t="shared" si="11"/>
        <v/>
      </c>
      <c r="R54" s="68" t="str">
        <f t="shared" si="12"/>
        <v/>
      </c>
      <c r="S54" s="149" t="str">
        <f>IF(O54="","",IF(OR(A54="ｺﾝﾊﾞｲﾝA",A54="ｺﾝﾊﾞｲﾝB",A54="80mH"),VLOOKUP(A54,種目!$A$2:$C$16,2,FALSE)&amp;"03",VLOOKUP(A54,種目!$A$2:$C$16,2,FALSE)&amp;"0"&amp;男子申込!G54))</f>
        <v/>
      </c>
      <c r="Y54" s="90" t="str">
        <f t="shared" si="13"/>
        <v/>
      </c>
      <c r="Z54" s="90">
        <f t="shared" si="14"/>
        <v>0</v>
      </c>
      <c r="AA54" s="72" t="str">
        <f t="shared" si="15"/>
        <v/>
      </c>
      <c r="AB54" s="72" t="str">
        <f t="shared" si="22"/>
        <v/>
      </c>
      <c r="AC54" s="72" t="str">
        <f t="shared" si="23"/>
        <v/>
      </c>
      <c r="AD54" s="118" t="str">
        <f t="shared" si="24"/>
        <v/>
      </c>
      <c r="AE54" s="1" t="str">
        <f t="shared" si="19"/>
        <v/>
      </c>
    </row>
    <row r="55" spans="1:31" ht="25.15" customHeight="1" x14ac:dyDescent="0.15">
      <c r="A55" s="38"/>
      <c r="B55" s="154" t="str">
        <f>IF(COUNTIF($P$20:$P55,P55)=1,COUNT($B$20:B54)+1," ")</f>
        <v xml:space="preserve"> </v>
      </c>
      <c r="C55" s="14"/>
      <c r="D55" s="14"/>
      <c r="E55" s="14"/>
      <c r="F55" s="14"/>
      <c r="G55" s="14"/>
      <c r="H55" s="59" t="str">
        <f t="shared" si="20"/>
        <v/>
      </c>
      <c r="I55" s="86"/>
      <c r="J55" s="55" t="str">
        <f t="shared" si="5"/>
        <v/>
      </c>
      <c r="K55" s="60" t="str">
        <f t="shared" si="6"/>
        <v/>
      </c>
      <c r="L55" s="61" t="str">
        <f t="shared" si="7"/>
        <v/>
      </c>
      <c r="M55" s="90" t="str">
        <f t="shared" si="8"/>
        <v/>
      </c>
      <c r="N55" s="90">
        <f t="shared" si="9"/>
        <v>0</v>
      </c>
      <c r="O55" s="67" t="str">
        <f t="shared" si="21"/>
        <v/>
      </c>
      <c r="P55" s="18" t="str">
        <f t="shared" si="10"/>
        <v/>
      </c>
      <c r="Q55" s="18" t="str">
        <f t="shared" si="11"/>
        <v/>
      </c>
      <c r="R55" s="68" t="str">
        <f t="shared" si="12"/>
        <v/>
      </c>
      <c r="S55" s="149" t="str">
        <f>IF(O55="","",IF(OR(A55="ｺﾝﾊﾞｲﾝA",A55="ｺﾝﾊﾞｲﾝB",A55="80mH"),VLOOKUP(A55,種目!$A$2:$C$16,2,FALSE)&amp;"03",VLOOKUP(A55,種目!$A$2:$C$16,2,FALSE)&amp;"0"&amp;男子申込!G55))</f>
        <v/>
      </c>
      <c r="Y55" s="90" t="str">
        <f t="shared" si="13"/>
        <v/>
      </c>
      <c r="Z55" s="90">
        <f t="shared" si="14"/>
        <v>0</v>
      </c>
      <c r="AA55" s="72" t="str">
        <f t="shared" si="15"/>
        <v/>
      </c>
      <c r="AB55" s="72" t="str">
        <f t="shared" si="22"/>
        <v/>
      </c>
      <c r="AC55" s="72" t="str">
        <f t="shared" si="23"/>
        <v/>
      </c>
      <c r="AD55" s="118" t="str">
        <f t="shared" si="24"/>
        <v/>
      </c>
      <c r="AE55" s="1" t="str">
        <f t="shared" si="19"/>
        <v/>
      </c>
    </row>
    <row r="56" spans="1:31" ht="25.15" customHeight="1" x14ac:dyDescent="0.15">
      <c r="A56" s="38"/>
      <c r="B56" s="154" t="str">
        <f>IF(COUNTIF($P$20:$P56,P56)=1,COUNT($B$20:B55)+1," ")</f>
        <v xml:space="preserve"> </v>
      </c>
      <c r="C56" s="14"/>
      <c r="D56" s="14"/>
      <c r="E56" s="14"/>
      <c r="F56" s="14"/>
      <c r="G56" s="14"/>
      <c r="H56" s="59" t="str">
        <f t="shared" si="20"/>
        <v/>
      </c>
      <c r="I56" s="86"/>
      <c r="J56" s="55" t="str">
        <f t="shared" si="5"/>
        <v/>
      </c>
      <c r="K56" s="60" t="str">
        <f t="shared" si="6"/>
        <v/>
      </c>
      <c r="L56" s="61" t="str">
        <f t="shared" si="7"/>
        <v/>
      </c>
      <c r="M56" s="90" t="str">
        <f t="shared" si="8"/>
        <v/>
      </c>
      <c r="N56" s="90">
        <f t="shared" si="9"/>
        <v>0</v>
      </c>
      <c r="O56" s="67" t="str">
        <f t="shared" si="21"/>
        <v/>
      </c>
      <c r="P56" s="18" t="str">
        <f t="shared" si="10"/>
        <v/>
      </c>
      <c r="Q56" s="18" t="str">
        <f t="shared" si="11"/>
        <v/>
      </c>
      <c r="R56" s="68" t="str">
        <f t="shared" si="12"/>
        <v/>
      </c>
      <c r="S56" s="149" t="str">
        <f>IF(O56="","",IF(OR(A56="ｺﾝﾊﾞｲﾝA",A56="ｺﾝﾊﾞｲﾝB",A56="80mH"),VLOOKUP(A56,種目!$A$2:$C$16,2,FALSE)&amp;"03",VLOOKUP(A56,種目!$A$2:$C$16,2,FALSE)&amp;"0"&amp;男子申込!G56))</f>
        <v/>
      </c>
      <c r="Y56" s="90" t="str">
        <f t="shared" si="13"/>
        <v/>
      </c>
      <c r="Z56" s="90">
        <f t="shared" si="14"/>
        <v>0</v>
      </c>
      <c r="AA56" s="72" t="str">
        <f t="shared" si="15"/>
        <v/>
      </c>
      <c r="AB56" s="72" t="str">
        <f t="shared" si="22"/>
        <v/>
      </c>
      <c r="AC56" s="72" t="str">
        <f t="shared" si="23"/>
        <v/>
      </c>
      <c r="AD56" s="118" t="str">
        <f t="shared" si="24"/>
        <v/>
      </c>
      <c r="AE56" s="1" t="str">
        <f t="shared" si="19"/>
        <v/>
      </c>
    </row>
    <row r="57" spans="1:31" ht="25.15" customHeight="1" x14ac:dyDescent="0.15">
      <c r="A57" s="38"/>
      <c r="B57" s="154" t="str">
        <f>IF(COUNTIF($P$20:$P57,P57)=1,COUNT($B$20:B56)+1," ")</f>
        <v xml:space="preserve"> </v>
      </c>
      <c r="C57" s="14"/>
      <c r="D57" s="14"/>
      <c r="E57" s="14"/>
      <c r="F57" s="14"/>
      <c r="G57" s="14"/>
      <c r="H57" s="59" t="str">
        <f t="shared" si="20"/>
        <v/>
      </c>
      <c r="I57" s="86"/>
      <c r="J57" s="55" t="str">
        <f t="shared" si="5"/>
        <v/>
      </c>
      <c r="K57" s="60" t="str">
        <f t="shared" si="6"/>
        <v/>
      </c>
      <c r="L57" s="61" t="str">
        <f t="shared" si="7"/>
        <v/>
      </c>
      <c r="M57" s="90" t="str">
        <f t="shared" si="8"/>
        <v/>
      </c>
      <c r="N57" s="90">
        <f t="shared" si="9"/>
        <v>0</v>
      </c>
      <c r="O57" s="67" t="str">
        <f t="shared" si="21"/>
        <v/>
      </c>
      <c r="P57" s="18" t="str">
        <f t="shared" si="10"/>
        <v/>
      </c>
      <c r="Q57" s="18" t="str">
        <f t="shared" si="11"/>
        <v/>
      </c>
      <c r="R57" s="68" t="str">
        <f t="shared" si="12"/>
        <v/>
      </c>
      <c r="S57" s="149" t="str">
        <f>IF(O57="","",IF(OR(A57="ｺﾝﾊﾞｲﾝA",A57="ｺﾝﾊﾞｲﾝB",A57="80mH"),VLOOKUP(A57,種目!$A$2:$C$16,2,FALSE)&amp;"03",VLOOKUP(A57,種目!$A$2:$C$16,2,FALSE)&amp;"0"&amp;男子申込!G57))</f>
        <v/>
      </c>
      <c r="Y57" s="90" t="str">
        <f t="shared" si="13"/>
        <v/>
      </c>
      <c r="Z57" s="90">
        <f t="shared" si="14"/>
        <v>0</v>
      </c>
      <c r="AA57" s="72" t="str">
        <f t="shared" si="15"/>
        <v/>
      </c>
      <c r="AB57" s="72" t="str">
        <f t="shared" si="22"/>
        <v/>
      </c>
      <c r="AC57" s="72" t="str">
        <f t="shared" si="23"/>
        <v/>
      </c>
      <c r="AD57" s="118" t="str">
        <f t="shared" si="24"/>
        <v/>
      </c>
      <c r="AE57" s="1" t="str">
        <f t="shared" si="19"/>
        <v/>
      </c>
    </row>
    <row r="58" spans="1:31" ht="25.15" customHeight="1" x14ac:dyDescent="0.15">
      <c r="A58" s="38"/>
      <c r="B58" s="154" t="str">
        <f>IF(COUNTIF($P$20:$P58,P58)=1,COUNT($B$20:B57)+1," ")</f>
        <v xml:space="preserve"> </v>
      </c>
      <c r="C58" s="14"/>
      <c r="D58" s="14"/>
      <c r="E58" s="14"/>
      <c r="F58" s="14"/>
      <c r="G58" s="14"/>
      <c r="H58" s="59" t="str">
        <f t="shared" si="20"/>
        <v/>
      </c>
      <c r="I58" s="86"/>
      <c r="J58" s="55" t="str">
        <f t="shared" si="5"/>
        <v/>
      </c>
      <c r="K58" s="60" t="str">
        <f t="shared" si="6"/>
        <v/>
      </c>
      <c r="L58" s="61" t="str">
        <f t="shared" si="7"/>
        <v/>
      </c>
      <c r="M58" s="90" t="str">
        <f t="shared" si="8"/>
        <v/>
      </c>
      <c r="N58" s="90">
        <f t="shared" si="9"/>
        <v>0</v>
      </c>
      <c r="O58" s="67" t="str">
        <f t="shared" si="21"/>
        <v/>
      </c>
      <c r="P58" s="18" t="str">
        <f t="shared" si="10"/>
        <v/>
      </c>
      <c r="Q58" s="18" t="str">
        <f t="shared" si="11"/>
        <v/>
      </c>
      <c r="R58" s="68" t="str">
        <f t="shared" si="12"/>
        <v/>
      </c>
      <c r="S58" s="149" t="str">
        <f>IF(O58="","",IF(OR(A58="ｺﾝﾊﾞｲﾝA",A58="ｺﾝﾊﾞｲﾝB",A58="80mH"),VLOOKUP(A58,種目!$A$2:$C$16,2,FALSE)&amp;"03",VLOOKUP(A58,種目!$A$2:$C$16,2,FALSE)&amp;"0"&amp;男子申込!G58))</f>
        <v/>
      </c>
      <c r="Y58" s="90" t="str">
        <f t="shared" si="13"/>
        <v/>
      </c>
      <c r="Z58" s="90">
        <f t="shared" si="14"/>
        <v>0</v>
      </c>
      <c r="AA58" s="72" t="str">
        <f t="shared" si="15"/>
        <v/>
      </c>
      <c r="AB58" s="72" t="str">
        <f t="shared" si="22"/>
        <v/>
      </c>
      <c r="AC58" s="72" t="str">
        <f t="shared" si="23"/>
        <v/>
      </c>
      <c r="AD58" s="118" t="str">
        <f t="shared" si="24"/>
        <v/>
      </c>
      <c r="AE58" s="1" t="str">
        <f t="shared" si="19"/>
        <v/>
      </c>
    </row>
    <row r="59" spans="1:31" ht="25.15" customHeight="1" x14ac:dyDescent="0.15">
      <c r="A59" s="38"/>
      <c r="B59" s="154" t="str">
        <f>IF(COUNTIF($P$20:$P59,P59)=1,COUNT($B$20:B58)+1," ")</f>
        <v xml:space="preserve"> </v>
      </c>
      <c r="C59" s="14"/>
      <c r="D59" s="14"/>
      <c r="E59" s="14"/>
      <c r="F59" s="14"/>
      <c r="G59" s="14"/>
      <c r="H59" s="59" t="str">
        <f t="shared" si="20"/>
        <v/>
      </c>
      <c r="I59" s="86"/>
      <c r="J59" s="55" t="str">
        <f t="shared" si="5"/>
        <v/>
      </c>
      <c r="K59" s="60" t="str">
        <f t="shared" si="6"/>
        <v/>
      </c>
      <c r="L59" s="61" t="str">
        <f t="shared" si="7"/>
        <v/>
      </c>
      <c r="M59" s="90" t="str">
        <f t="shared" si="8"/>
        <v/>
      </c>
      <c r="N59" s="90">
        <f t="shared" si="9"/>
        <v>0</v>
      </c>
      <c r="O59" s="67" t="str">
        <f t="shared" si="21"/>
        <v/>
      </c>
      <c r="P59" s="18" t="str">
        <f t="shared" si="10"/>
        <v/>
      </c>
      <c r="Q59" s="18" t="str">
        <f t="shared" si="11"/>
        <v/>
      </c>
      <c r="R59" s="68" t="str">
        <f t="shared" si="12"/>
        <v/>
      </c>
      <c r="S59" s="149" t="str">
        <f>IF(O59="","",IF(OR(A59="ｺﾝﾊﾞｲﾝA",A59="ｺﾝﾊﾞｲﾝB",A59="80mH"),VLOOKUP(A59,種目!$A$2:$C$16,2,FALSE)&amp;"03",VLOOKUP(A59,種目!$A$2:$C$16,2,FALSE)&amp;"0"&amp;男子申込!G59))</f>
        <v/>
      </c>
      <c r="Y59" s="90" t="str">
        <f t="shared" si="13"/>
        <v/>
      </c>
      <c r="Z59" s="90">
        <f t="shared" si="14"/>
        <v>0</v>
      </c>
      <c r="AA59" s="72" t="str">
        <f t="shared" si="15"/>
        <v/>
      </c>
      <c r="AB59" s="72" t="str">
        <f t="shared" si="22"/>
        <v/>
      </c>
      <c r="AC59" s="72" t="str">
        <f t="shared" si="23"/>
        <v/>
      </c>
      <c r="AD59" s="118" t="str">
        <f t="shared" si="24"/>
        <v/>
      </c>
      <c r="AE59" s="1" t="str">
        <f t="shared" si="19"/>
        <v/>
      </c>
    </row>
    <row r="60" spans="1:31" ht="25.15" customHeight="1" x14ac:dyDescent="0.15">
      <c r="A60" s="38"/>
      <c r="B60" s="154" t="str">
        <f>IF(COUNTIF($P$20:$P60,P60)=1,COUNT($B$20:B59)+1," ")</f>
        <v xml:space="preserve"> </v>
      </c>
      <c r="C60" s="14"/>
      <c r="D60" s="14"/>
      <c r="E60" s="14"/>
      <c r="F60" s="14"/>
      <c r="G60" s="14"/>
      <c r="H60" s="59" t="str">
        <f t="shared" si="20"/>
        <v/>
      </c>
      <c r="I60" s="86"/>
      <c r="J60" s="55" t="str">
        <f t="shared" si="5"/>
        <v/>
      </c>
      <c r="K60" s="60" t="str">
        <f t="shared" si="6"/>
        <v/>
      </c>
      <c r="L60" s="61" t="str">
        <f t="shared" si="7"/>
        <v/>
      </c>
      <c r="M60" s="90" t="str">
        <f t="shared" si="8"/>
        <v/>
      </c>
      <c r="N60" s="90">
        <f t="shared" si="9"/>
        <v>0</v>
      </c>
      <c r="O60" s="67" t="str">
        <f t="shared" si="21"/>
        <v/>
      </c>
      <c r="P60" s="18" t="str">
        <f t="shared" si="10"/>
        <v/>
      </c>
      <c r="Q60" s="18" t="str">
        <f t="shared" si="11"/>
        <v/>
      </c>
      <c r="R60" s="68" t="str">
        <f t="shared" si="12"/>
        <v/>
      </c>
      <c r="S60" s="149" t="str">
        <f>IF(O60="","",IF(OR(A60="ｺﾝﾊﾞｲﾝA",A60="ｺﾝﾊﾞｲﾝB",A60="80mH"),VLOOKUP(A60,種目!$A$2:$C$16,2,FALSE)&amp;"03",VLOOKUP(A60,種目!$A$2:$C$16,2,FALSE)&amp;"0"&amp;男子申込!G60))</f>
        <v/>
      </c>
      <c r="Y60" s="90" t="str">
        <f t="shared" si="13"/>
        <v/>
      </c>
      <c r="Z60" s="90">
        <f t="shared" si="14"/>
        <v>0</v>
      </c>
      <c r="AA60" s="72" t="str">
        <f t="shared" si="15"/>
        <v/>
      </c>
      <c r="AB60" s="72" t="str">
        <f t="shared" si="22"/>
        <v/>
      </c>
      <c r="AC60" s="72" t="str">
        <f t="shared" si="23"/>
        <v/>
      </c>
      <c r="AD60" s="118" t="str">
        <f t="shared" si="24"/>
        <v/>
      </c>
      <c r="AE60" s="1" t="str">
        <f t="shared" si="19"/>
        <v/>
      </c>
    </row>
    <row r="61" spans="1:31" ht="25.15" customHeight="1" x14ac:dyDescent="0.15">
      <c r="A61" s="38"/>
      <c r="B61" s="154" t="str">
        <f>IF(COUNTIF($P$20:$P61,P61)=1,COUNT($B$20:B60)+1," ")</f>
        <v xml:space="preserve"> </v>
      </c>
      <c r="C61" s="14"/>
      <c r="D61" s="14"/>
      <c r="E61" s="14"/>
      <c r="F61" s="14"/>
      <c r="G61" s="14"/>
      <c r="H61" s="59" t="str">
        <f t="shared" si="20"/>
        <v/>
      </c>
      <c r="I61" s="86"/>
      <c r="J61" s="55" t="str">
        <f t="shared" si="5"/>
        <v/>
      </c>
      <c r="K61" s="60" t="str">
        <f t="shared" si="6"/>
        <v/>
      </c>
      <c r="L61" s="61" t="str">
        <f t="shared" si="7"/>
        <v/>
      </c>
      <c r="M61" s="90" t="str">
        <f t="shared" si="8"/>
        <v/>
      </c>
      <c r="N61" s="90">
        <f t="shared" si="9"/>
        <v>0</v>
      </c>
      <c r="O61" s="67" t="str">
        <f t="shared" si="21"/>
        <v/>
      </c>
      <c r="P61" s="18" t="str">
        <f t="shared" si="10"/>
        <v/>
      </c>
      <c r="Q61" s="18" t="str">
        <f t="shared" si="11"/>
        <v/>
      </c>
      <c r="R61" s="68" t="str">
        <f t="shared" si="12"/>
        <v/>
      </c>
      <c r="S61" s="149" t="str">
        <f>IF(O61="","",IF(OR(A61="ｺﾝﾊﾞｲﾝA",A61="ｺﾝﾊﾞｲﾝB",A61="80mH"),VLOOKUP(A61,種目!$A$2:$C$16,2,FALSE)&amp;"03",VLOOKUP(A61,種目!$A$2:$C$16,2,FALSE)&amp;"0"&amp;男子申込!G61))</f>
        <v/>
      </c>
      <c r="Y61" s="90" t="str">
        <f t="shared" si="13"/>
        <v/>
      </c>
      <c r="Z61" s="90">
        <f t="shared" si="14"/>
        <v>0</v>
      </c>
      <c r="AA61" s="72" t="str">
        <f t="shared" si="15"/>
        <v/>
      </c>
      <c r="AB61" s="72" t="str">
        <f t="shared" si="22"/>
        <v/>
      </c>
      <c r="AC61" s="72" t="str">
        <f t="shared" si="23"/>
        <v/>
      </c>
      <c r="AD61" s="118" t="str">
        <f t="shared" si="24"/>
        <v/>
      </c>
      <c r="AE61" s="1" t="str">
        <f t="shared" si="19"/>
        <v/>
      </c>
    </row>
    <row r="62" spans="1:31" ht="25.15" customHeight="1" x14ac:dyDescent="0.15">
      <c r="A62" s="38"/>
      <c r="B62" s="154" t="str">
        <f>IF(COUNTIF($P$20:$P62,P62)=1,COUNT($B$20:B61)+1," ")</f>
        <v xml:space="preserve"> </v>
      </c>
      <c r="C62" s="14"/>
      <c r="D62" s="14"/>
      <c r="E62" s="14"/>
      <c r="F62" s="14"/>
      <c r="G62" s="14"/>
      <c r="H62" s="59" t="str">
        <f t="shared" si="20"/>
        <v/>
      </c>
      <c r="I62" s="86"/>
      <c r="J62" s="55" t="str">
        <f t="shared" si="5"/>
        <v/>
      </c>
      <c r="K62" s="60" t="str">
        <f t="shared" si="6"/>
        <v/>
      </c>
      <c r="L62" s="61" t="str">
        <f t="shared" si="7"/>
        <v/>
      </c>
      <c r="M62" s="90" t="str">
        <f t="shared" si="8"/>
        <v/>
      </c>
      <c r="N62" s="90">
        <f t="shared" si="9"/>
        <v>0</v>
      </c>
      <c r="O62" s="67" t="str">
        <f t="shared" si="21"/>
        <v/>
      </c>
      <c r="P62" s="18" t="str">
        <f t="shared" si="10"/>
        <v/>
      </c>
      <c r="Q62" s="18" t="str">
        <f t="shared" si="11"/>
        <v/>
      </c>
      <c r="R62" s="68" t="str">
        <f t="shared" si="12"/>
        <v/>
      </c>
      <c r="S62" s="149" t="str">
        <f>IF(O62="","",IF(OR(A62="ｺﾝﾊﾞｲﾝA",A62="ｺﾝﾊﾞｲﾝB",A62="80mH"),VLOOKUP(A62,種目!$A$2:$C$16,2,FALSE)&amp;"03",VLOOKUP(A62,種目!$A$2:$C$16,2,FALSE)&amp;"0"&amp;男子申込!G62))</f>
        <v/>
      </c>
      <c r="Y62" s="90" t="str">
        <f t="shared" si="13"/>
        <v/>
      </c>
      <c r="Z62" s="90">
        <f t="shared" si="14"/>
        <v>0</v>
      </c>
      <c r="AA62" s="72" t="str">
        <f t="shared" si="15"/>
        <v/>
      </c>
      <c r="AB62" s="72" t="str">
        <f t="shared" si="22"/>
        <v/>
      </c>
      <c r="AC62" s="72" t="str">
        <f t="shared" si="23"/>
        <v/>
      </c>
      <c r="AD62" s="118" t="str">
        <f t="shared" si="24"/>
        <v/>
      </c>
      <c r="AE62" s="1" t="str">
        <f t="shared" si="19"/>
        <v/>
      </c>
    </row>
    <row r="63" spans="1:31" ht="25.15" customHeight="1" x14ac:dyDescent="0.15">
      <c r="A63" s="38"/>
      <c r="B63" s="154" t="str">
        <f>IF(COUNTIF($P$20:$P63,P63)=1,COUNT($B$20:B62)+1," ")</f>
        <v xml:space="preserve"> </v>
      </c>
      <c r="C63" s="14"/>
      <c r="D63" s="14"/>
      <c r="E63" s="14"/>
      <c r="F63" s="14"/>
      <c r="G63" s="14"/>
      <c r="H63" s="59" t="str">
        <f t="shared" si="20"/>
        <v/>
      </c>
      <c r="I63" s="86"/>
      <c r="J63" s="55" t="str">
        <f t="shared" si="5"/>
        <v/>
      </c>
      <c r="K63" s="60" t="str">
        <f t="shared" si="6"/>
        <v/>
      </c>
      <c r="L63" s="61" t="str">
        <f t="shared" si="7"/>
        <v/>
      </c>
      <c r="M63" s="90" t="str">
        <f t="shared" si="8"/>
        <v/>
      </c>
      <c r="N63" s="90">
        <f t="shared" si="9"/>
        <v>0</v>
      </c>
      <c r="O63" s="67" t="str">
        <f t="shared" si="21"/>
        <v/>
      </c>
      <c r="P63" s="18" t="str">
        <f t="shared" si="10"/>
        <v/>
      </c>
      <c r="Q63" s="18" t="str">
        <f t="shared" si="11"/>
        <v/>
      </c>
      <c r="R63" s="68" t="str">
        <f t="shared" si="12"/>
        <v/>
      </c>
      <c r="S63" s="149" t="str">
        <f>IF(O63="","",IF(OR(A63="ｺﾝﾊﾞｲﾝA",A63="ｺﾝﾊﾞｲﾝB",A63="80mH"),VLOOKUP(A63,種目!$A$2:$C$16,2,FALSE)&amp;"03",VLOOKUP(A63,種目!$A$2:$C$16,2,FALSE)&amp;"0"&amp;男子申込!G63))</f>
        <v/>
      </c>
      <c r="Y63" s="90" t="str">
        <f t="shared" si="13"/>
        <v/>
      </c>
      <c r="Z63" s="90">
        <f t="shared" si="14"/>
        <v>0</v>
      </c>
      <c r="AA63" s="72" t="str">
        <f t="shared" si="15"/>
        <v/>
      </c>
      <c r="AB63" s="72" t="str">
        <f t="shared" si="22"/>
        <v/>
      </c>
      <c r="AC63" s="72" t="str">
        <f t="shared" si="23"/>
        <v/>
      </c>
      <c r="AD63" s="118" t="str">
        <f t="shared" si="24"/>
        <v/>
      </c>
      <c r="AE63" s="1" t="str">
        <f t="shared" si="19"/>
        <v/>
      </c>
    </row>
    <row r="64" spans="1:31" ht="25.15" customHeight="1" x14ac:dyDescent="0.15">
      <c r="A64" s="38"/>
      <c r="B64" s="154" t="str">
        <f>IF(COUNTIF($P$20:$P64,P64)=1,COUNT($B$20:B63)+1," ")</f>
        <v xml:space="preserve"> </v>
      </c>
      <c r="C64" s="14"/>
      <c r="D64" s="14"/>
      <c r="E64" s="14"/>
      <c r="F64" s="14"/>
      <c r="G64" s="14"/>
      <c r="H64" s="59" t="str">
        <f t="shared" si="20"/>
        <v/>
      </c>
      <c r="I64" s="86"/>
      <c r="J64" s="55" t="str">
        <f t="shared" si="5"/>
        <v/>
      </c>
      <c r="K64" s="60" t="str">
        <f t="shared" si="6"/>
        <v/>
      </c>
      <c r="L64" s="61" t="str">
        <f t="shared" si="7"/>
        <v/>
      </c>
      <c r="M64" s="90" t="str">
        <f t="shared" si="8"/>
        <v/>
      </c>
      <c r="N64" s="90">
        <f t="shared" si="9"/>
        <v>0</v>
      </c>
      <c r="O64" s="67" t="str">
        <f t="shared" si="21"/>
        <v/>
      </c>
      <c r="P64" s="18" t="str">
        <f t="shared" si="10"/>
        <v/>
      </c>
      <c r="Q64" s="18" t="str">
        <f t="shared" si="11"/>
        <v/>
      </c>
      <c r="R64" s="68" t="str">
        <f t="shared" si="12"/>
        <v/>
      </c>
      <c r="S64" s="149" t="str">
        <f>IF(O64="","",IF(OR(A64="ｺﾝﾊﾞｲﾝA",A64="ｺﾝﾊﾞｲﾝB",A64="80mH"),VLOOKUP(A64,種目!$A$2:$C$16,2,FALSE)&amp;"03",VLOOKUP(A64,種目!$A$2:$C$16,2,FALSE)&amp;"0"&amp;男子申込!G64))</f>
        <v/>
      </c>
      <c r="Y64" s="90" t="str">
        <f t="shared" si="13"/>
        <v/>
      </c>
      <c r="Z64" s="90">
        <f t="shared" si="14"/>
        <v>0</v>
      </c>
      <c r="AA64" s="72" t="str">
        <f t="shared" si="15"/>
        <v/>
      </c>
      <c r="AB64" s="72" t="str">
        <f t="shared" si="22"/>
        <v/>
      </c>
      <c r="AC64" s="72" t="str">
        <f t="shared" si="23"/>
        <v/>
      </c>
      <c r="AD64" s="118" t="str">
        <f t="shared" si="24"/>
        <v/>
      </c>
      <c r="AE64" s="1" t="str">
        <f t="shared" si="19"/>
        <v/>
      </c>
    </row>
    <row r="65" spans="1:31" ht="25.15" customHeight="1" x14ac:dyDescent="0.15">
      <c r="A65" s="38"/>
      <c r="B65" s="154" t="str">
        <f>IF(COUNTIF($P$20:$P65,P65)=1,COUNT($B$20:B64)+1," ")</f>
        <v xml:space="preserve"> </v>
      </c>
      <c r="C65" s="14"/>
      <c r="D65" s="14"/>
      <c r="E65" s="14"/>
      <c r="F65" s="14"/>
      <c r="G65" s="14"/>
      <c r="H65" s="59" t="str">
        <f t="shared" si="20"/>
        <v/>
      </c>
      <c r="I65" s="86"/>
      <c r="J65" s="55" t="str">
        <f t="shared" si="5"/>
        <v/>
      </c>
      <c r="K65" s="60" t="str">
        <f t="shared" si="6"/>
        <v/>
      </c>
      <c r="L65" s="61" t="str">
        <f t="shared" si="7"/>
        <v/>
      </c>
      <c r="M65" s="90" t="str">
        <f t="shared" si="8"/>
        <v/>
      </c>
      <c r="N65" s="90">
        <f t="shared" si="9"/>
        <v>0</v>
      </c>
      <c r="O65" s="67" t="str">
        <f t="shared" si="21"/>
        <v/>
      </c>
      <c r="P65" s="18" t="str">
        <f t="shared" si="10"/>
        <v/>
      </c>
      <c r="Q65" s="18" t="str">
        <f t="shared" si="11"/>
        <v/>
      </c>
      <c r="R65" s="68" t="str">
        <f t="shared" si="12"/>
        <v/>
      </c>
      <c r="S65" s="149" t="str">
        <f>IF(O65="","",IF(OR(A65="ｺﾝﾊﾞｲﾝA",A65="ｺﾝﾊﾞｲﾝB",A65="80mH"),VLOOKUP(A65,種目!$A$2:$C$16,2,FALSE)&amp;"03",VLOOKUP(A65,種目!$A$2:$C$16,2,FALSE)&amp;"0"&amp;男子申込!G65))</f>
        <v/>
      </c>
      <c r="Y65" s="90" t="str">
        <f t="shared" si="13"/>
        <v/>
      </c>
      <c r="Z65" s="90">
        <f t="shared" si="14"/>
        <v>0</v>
      </c>
      <c r="AA65" s="72" t="str">
        <f t="shared" si="15"/>
        <v/>
      </c>
      <c r="AB65" s="72" t="str">
        <f t="shared" si="22"/>
        <v/>
      </c>
      <c r="AC65" s="72" t="str">
        <f t="shared" si="23"/>
        <v/>
      </c>
      <c r="AD65" s="118" t="str">
        <f t="shared" si="24"/>
        <v/>
      </c>
      <c r="AE65" s="1" t="str">
        <f t="shared" si="19"/>
        <v/>
      </c>
    </row>
    <row r="66" spans="1:31" ht="25.15" customHeight="1" x14ac:dyDescent="0.15">
      <c r="A66" s="38"/>
      <c r="B66" s="154" t="str">
        <f>IF(COUNTIF($P$20:$P66,P66)=1,COUNT($B$20:B65)+1," ")</f>
        <v xml:space="preserve"> </v>
      </c>
      <c r="C66" s="14"/>
      <c r="D66" s="14"/>
      <c r="E66" s="14"/>
      <c r="F66" s="14"/>
      <c r="G66" s="14"/>
      <c r="H66" s="59" t="str">
        <f t="shared" si="20"/>
        <v/>
      </c>
      <c r="I66" s="86"/>
      <c r="J66" s="55" t="str">
        <f t="shared" si="5"/>
        <v/>
      </c>
      <c r="K66" s="60" t="str">
        <f t="shared" si="6"/>
        <v/>
      </c>
      <c r="L66" s="61" t="str">
        <f t="shared" si="7"/>
        <v/>
      </c>
      <c r="M66" s="90" t="str">
        <f t="shared" si="8"/>
        <v/>
      </c>
      <c r="N66" s="90">
        <f t="shared" si="9"/>
        <v>0</v>
      </c>
      <c r="O66" s="67" t="str">
        <f t="shared" si="21"/>
        <v/>
      </c>
      <c r="P66" s="18" t="str">
        <f t="shared" si="10"/>
        <v/>
      </c>
      <c r="Q66" s="18" t="str">
        <f t="shared" si="11"/>
        <v/>
      </c>
      <c r="R66" s="68" t="str">
        <f t="shared" si="12"/>
        <v/>
      </c>
      <c r="S66" s="149" t="str">
        <f>IF(O66="","",IF(OR(A66="ｺﾝﾊﾞｲﾝA",A66="ｺﾝﾊﾞｲﾝB",A66="80mH"),VLOOKUP(A66,種目!$A$2:$C$16,2,FALSE)&amp;"03",VLOOKUP(A66,種目!$A$2:$C$16,2,FALSE)&amp;"0"&amp;男子申込!G66))</f>
        <v/>
      </c>
      <c r="Y66" s="90" t="str">
        <f t="shared" si="13"/>
        <v/>
      </c>
      <c r="Z66" s="90">
        <f t="shared" si="14"/>
        <v>0</v>
      </c>
      <c r="AA66" s="72" t="str">
        <f t="shared" si="15"/>
        <v/>
      </c>
      <c r="AB66" s="72" t="str">
        <f t="shared" si="22"/>
        <v/>
      </c>
      <c r="AC66" s="72" t="str">
        <f t="shared" si="23"/>
        <v/>
      </c>
      <c r="AD66" s="118" t="str">
        <f t="shared" si="24"/>
        <v/>
      </c>
      <c r="AE66" s="1" t="str">
        <f t="shared" si="19"/>
        <v/>
      </c>
    </row>
    <row r="67" spans="1:31" ht="25.15" customHeight="1" x14ac:dyDescent="0.15">
      <c r="A67" s="38"/>
      <c r="B67" s="154" t="str">
        <f>IF(COUNTIF($P$20:$P67,P67)=1,COUNT($B$20:B66)+1," ")</f>
        <v xml:space="preserve"> </v>
      </c>
      <c r="C67" s="14"/>
      <c r="D67" s="14"/>
      <c r="E67" s="14"/>
      <c r="F67" s="14"/>
      <c r="G67" s="14"/>
      <c r="H67" s="59" t="str">
        <f t="shared" si="20"/>
        <v/>
      </c>
      <c r="I67" s="86"/>
      <c r="J67" s="55" t="str">
        <f t="shared" si="5"/>
        <v/>
      </c>
      <c r="K67" s="60" t="str">
        <f t="shared" si="6"/>
        <v/>
      </c>
      <c r="L67" s="61" t="str">
        <f t="shared" si="7"/>
        <v/>
      </c>
      <c r="M67" s="90" t="str">
        <f t="shared" si="8"/>
        <v/>
      </c>
      <c r="N67" s="90">
        <f t="shared" si="9"/>
        <v>0</v>
      </c>
      <c r="O67" s="67" t="str">
        <f t="shared" si="21"/>
        <v/>
      </c>
      <c r="P67" s="18" t="str">
        <f t="shared" si="10"/>
        <v/>
      </c>
      <c r="Q67" s="18" t="str">
        <f t="shared" si="11"/>
        <v/>
      </c>
      <c r="R67" s="68" t="str">
        <f t="shared" si="12"/>
        <v/>
      </c>
      <c r="S67" s="149" t="str">
        <f>IF(O67="","",IF(OR(A67="ｺﾝﾊﾞｲﾝA",A67="ｺﾝﾊﾞｲﾝB",A67="80mH"),VLOOKUP(A67,種目!$A$2:$C$16,2,FALSE)&amp;"03",VLOOKUP(A67,種目!$A$2:$C$16,2,FALSE)&amp;"0"&amp;男子申込!G67))</f>
        <v/>
      </c>
      <c r="Y67" s="90" t="str">
        <f t="shared" si="13"/>
        <v/>
      </c>
      <c r="Z67" s="90">
        <f t="shared" si="14"/>
        <v>0</v>
      </c>
      <c r="AA67" s="72" t="str">
        <f t="shared" si="15"/>
        <v/>
      </c>
      <c r="AB67" s="72" t="str">
        <f t="shared" si="22"/>
        <v/>
      </c>
      <c r="AC67" s="72" t="str">
        <f t="shared" si="23"/>
        <v/>
      </c>
      <c r="AD67" s="118" t="str">
        <f t="shared" si="24"/>
        <v/>
      </c>
      <c r="AE67" s="1" t="str">
        <f t="shared" si="19"/>
        <v/>
      </c>
    </row>
    <row r="68" spans="1:31" ht="25.15" customHeight="1" x14ac:dyDescent="0.15">
      <c r="A68" s="38"/>
      <c r="B68" s="154" t="str">
        <f>IF(COUNTIF($P$20:$P68,P68)=1,COUNT($B$20:B67)+1," ")</f>
        <v xml:space="preserve"> </v>
      </c>
      <c r="C68" s="14"/>
      <c r="D68" s="14"/>
      <c r="E68" s="14"/>
      <c r="F68" s="14"/>
      <c r="G68" s="14"/>
      <c r="H68" s="59" t="str">
        <f t="shared" si="20"/>
        <v/>
      </c>
      <c r="I68" s="86"/>
      <c r="J68" s="55" t="str">
        <f t="shared" si="5"/>
        <v/>
      </c>
      <c r="K68" s="60" t="str">
        <f t="shared" si="6"/>
        <v/>
      </c>
      <c r="L68" s="61" t="str">
        <f t="shared" si="7"/>
        <v/>
      </c>
      <c r="M68" s="90" t="str">
        <f t="shared" si="8"/>
        <v/>
      </c>
      <c r="N68" s="90">
        <f t="shared" si="9"/>
        <v>0</v>
      </c>
      <c r="O68" s="67" t="str">
        <f t="shared" si="21"/>
        <v/>
      </c>
      <c r="P68" s="18" t="str">
        <f t="shared" si="10"/>
        <v/>
      </c>
      <c r="Q68" s="18" t="str">
        <f t="shared" si="11"/>
        <v/>
      </c>
      <c r="R68" s="68" t="str">
        <f t="shared" si="12"/>
        <v/>
      </c>
      <c r="S68" s="149" t="str">
        <f>IF(O68="","",IF(OR(A68="ｺﾝﾊﾞｲﾝA",A68="ｺﾝﾊﾞｲﾝB",A68="80mH"),VLOOKUP(A68,種目!$A$2:$C$16,2,FALSE)&amp;"03",VLOOKUP(A68,種目!$A$2:$C$16,2,FALSE)&amp;"0"&amp;男子申込!G68))</f>
        <v/>
      </c>
      <c r="Y68" s="90" t="str">
        <f t="shared" si="13"/>
        <v/>
      </c>
      <c r="Z68" s="90">
        <f t="shared" si="14"/>
        <v>0</v>
      </c>
      <c r="AA68" s="72" t="str">
        <f t="shared" si="15"/>
        <v/>
      </c>
      <c r="AB68" s="72" t="str">
        <f t="shared" si="22"/>
        <v/>
      </c>
      <c r="AC68" s="72" t="str">
        <f t="shared" si="23"/>
        <v/>
      </c>
      <c r="AD68" s="118" t="str">
        <f t="shared" si="24"/>
        <v/>
      </c>
      <c r="AE68" s="1" t="str">
        <f t="shared" si="19"/>
        <v/>
      </c>
    </row>
    <row r="69" spans="1:31" ht="25.15" customHeight="1" thickBot="1" x14ac:dyDescent="0.2">
      <c r="A69" s="39"/>
      <c r="B69" s="154" t="str">
        <f>IF(COUNTIF($P$20:$P69,P69)=1,COUNT($B$20:B68)+1," ")</f>
        <v xml:space="preserve"> </v>
      </c>
      <c r="C69" s="13"/>
      <c r="D69" s="13"/>
      <c r="E69" s="13"/>
      <c r="F69" s="13"/>
      <c r="G69" s="13"/>
      <c r="H69" s="62" t="str">
        <f>IF(C69="","",$G$8)</f>
        <v/>
      </c>
      <c r="I69" s="87"/>
      <c r="J69" s="56" t="str">
        <f t="shared" si="5"/>
        <v/>
      </c>
      <c r="K69" s="63" t="str">
        <f t="shared" si="6"/>
        <v/>
      </c>
      <c r="L69" s="64" t="str">
        <f t="shared" si="7"/>
        <v/>
      </c>
      <c r="M69" s="90" t="str">
        <f t="shared" si="8"/>
        <v/>
      </c>
      <c r="N69" s="90">
        <f t="shared" si="9"/>
        <v>0</v>
      </c>
      <c r="O69" s="69" t="str">
        <f t="shared" si="21"/>
        <v/>
      </c>
      <c r="P69" s="70" t="str">
        <f t="shared" si="10"/>
        <v/>
      </c>
      <c r="Q69" s="70" t="str">
        <f t="shared" si="11"/>
        <v/>
      </c>
      <c r="R69" s="71" t="str">
        <f t="shared" si="12"/>
        <v/>
      </c>
      <c r="S69" s="149" t="str">
        <f>IF(O69="","",IF(OR(A69="ｺﾝﾊﾞｲﾝA",A69="ｺﾝﾊﾞｲﾝB",A69="80mH"),VLOOKUP(A69,種目!$A$2:$C$16,2,FALSE)&amp;"03",VLOOKUP(A69,種目!$A$2:$C$16,2,FALSE)&amp;"0"&amp;男子申込!G69))</f>
        <v/>
      </c>
      <c r="Y69" s="90" t="str">
        <f t="shared" si="13"/>
        <v/>
      </c>
      <c r="Z69" s="90">
        <f t="shared" si="14"/>
        <v>0</v>
      </c>
      <c r="AA69" s="119" t="str">
        <f t="shared" si="15"/>
        <v/>
      </c>
      <c r="AB69" s="119" t="str">
        <f t="shared" si="22"/>
        <v/>
      </c>
      <c r="AC69" s="119" t="str">
        <f t="shared" si="23"/>
        <v/>
      </c>
      <c r="AD69" s="120" t="str">
        <f t="shared" si="24"/>
        <v/>
      </c>
      <c r="AE69" s="1" t="str">
        <f t="shared" si="19"/>
        <v/>
      </c>
    </row>
    <row r="70" spans="1:31" ht="24.75" customHeight="1" x14ac:dyDescent="0.15"/>
    <row r="71" spans="1:31" ht="13.5" customHeight="1" x14ac:dyDescent="0.15"/>
    <row r="72" spans="1:31" ht="13.5" hidden="1" customHeight="1" x14ac:dyDescent="0.15">
      <c r="A72" s="44" t="s">
        <v>116</v>
      </c>
      <c r="C72" s="40" t="s">
        <v>128</v>
      </c>
      <c r="D72" s="43" t="s">
        <v>129</v>
      </c>
      <c r="G72" s="79"/>
      <c r="H72" s="79"/>
      <c r="I72" s="79"/>
      <c r="K72" s="84" t="s">
        <v>137</v>
      </c>
    </row>
    <row r="73" spans="1:31" ht="13.5" hidden="1" customHeight="1" x14ac:dyDescent="0.15">
      <c r="A73" s="144" t="s">
        <v>559</v>
      </c>
      <c r="C73" s="65" t="s">
        <v>560</v>
      </c>
      <c r="D73" s="66">
        <v>0</v>
      </c>
      <c r="G73" s="79"/>
      <c r="I73" s="27"/>
      <c r="J73" s="27"/>
      <c r="K73" s="84" t="s">
        <v>500</v>
      </c>
    </row>
    <row r="74" spans="1:31" ht="13.5" hidden="1" customHeight="1" x14ac:dyDescent="0.15">
      <c r="A74" s="45" t="s">
        <v>118</v>
      </c>
      <c r="C74" s="17" t="str">
        <f>A74&amp;4</f>
        <v>100m4</v>
      </c>
      <c r="D74" s="48">
        <v>1</v>
      </c>
      <c r="G74" s="79"/>
      <c r="I74" s="27"/>
      <c r="J74" s="27"/>
      <c r="K74" s="84" t="s">
        <v>482</v>
      </c>
    </row>
    <row r="75" spans="1:31" ht="13.5" hidden="1" customHeight="1" x14ac:dyDescent="0.15">
      <c r="A75" s="45" t="s">
        <v>132</v>
      </c>
      <c r="C75" s="17" t="str">
        <f>A74&amp;5</f>
        <v>100m5</v>
      </c>
      <c r="D75" s="48">
        <v>2</v>
      </c>
      <c r="G75" s="79"/>
      <c r="I75" s="27"/>
      <c r="J75" s="27"/>
    </row>
    <row r="76" spans="1:31" ht="13.5" hidden="1" customHeight="1" x14ac:dyDescent="0.15">
      <c r="A76" s="45" t="s">
        <v>120</v>
      </c>
      <c r="C76" s="17" t="str">
        <f>A75&amp;5</f>
        <v>800m5</v>
      </c>
      <c r="D76" s="66">
        <v>3</v>
      </c>
      <c r="G76" s="79"/>
      <c r="I76" s="27"/>
      <c r="J76" s="27"/>
    </row>
    <row r="77" spans="1:31" ht="13.5" hidden="1" customHeight="1" x14ac:dyDescent="0.15">
      <c r="A77" s="45" t="s">
        <v>121</v>
      </c>
      <c r="C77" s="17" t="str">
        <f>A76&amp;5</f>
        <v>80mH5</v>
      </c>
      <c r="D77" s="48">
        <v>4</v>
      </c>
      <c r="G77" s="79"/>
      <c r="I77" s="27"/>
      <c r="J77" s="27"/>
    </row>
    <row r="78" spans="1:31" ht="13.5" hidden="1" customHeight="1" x14ac:dyDescent="0.15">
      <c r="A78" s="45" t="s">
        <v>122</v>
      </c>
      <c r="C78" s="17" t="str">
        <f>A77&amp;5</f>
        <v>走高跳5</v>
      </c>
      <c r="D78" s="48">
        <v>5</v>
      </c>
      <c r="G78" s="79"/>
      <c r="I78" s="27"/>
      <c r="J78" s="27"/>
    </row>
    <row r="79" spans="1:31" ht="13.5" hidden="1" customHeight="1" x14ac:dyDescent="0.15">
      <c r="A79" s="45"/>
      <c r="C79" s="17" t="str">
        <f>A78&amp;5</f>
        <v>走幅跳5</v>
      </c>
      <c r="D79" s="66">
        <v>6</v>
      </c>
      <c r="G79" s="79"/>
      <c r="I79" s="27"/>
      <c r="J79" s="27"/>
    </row>
    <row r="80" spans="1:31" ht="13.5" hidden="1" customHeight="1" x14ac:dyDescent="0.15">
      <c r="A80" s="45" t="s">
        <v>426</v>
      </c>
      <c r="C80" s="17" t="str">
        <f>A74&amp;6</f>
        <v>100m6</v>
      </c>
      <c r="D80" s="48">
        <v>7</v>
      </c>
      <c r="G80" s="79"/>
      <c r="I80" s="27"/>
      <c r="J80" s="27"/>
    </row>
    <row r="81" spans="1:10" ht="13.5" hidden="1" customHeight="1" x14ac:dyDescent="0.15">
      <c r="A81" s="121" t="s">
        <v>503</v>
      </c>
      <c r="C81" s="17" t="str">
        <f>A75&amp;6</f>
        <v>800m6</v>
      </c>
      <c r="D81" s="48">
        <v>8</v>
      </c>
      <c r="G81" s="79"/>
      <c r="I81" s="27"/>
      <c r="J81" s="27"/>
    </row>
    <row r="82" spans="1:10" ht="13.5" hidden="1" customHeight="1" x14ac:dyDescent="0.15">
      <c r="A82" s="46" t="s">
        <v>486</v>
      </c>
      <c r="C82" s="17" t="str">
        <f>A76&amp;6</f>
        <v>80mH6</v>
      </c>
      <c r="D82" s="66">
        <v>9</v>
      </c>
      <c r="G82" s="79"/>
      <c r="I82" s="27"/>
      <c r="J82" s="27"/>
    </row>
    <row r="83" spans="1:10" ht="13.5" hidden="1" customHeight="1" x14ac:dyDescent="0.15">
      <c r="A83" s="121"/>
      <c r="C83" s="17" t="str">
        <f>A77&amp;6</f>
        <v>走高跳6</v>
      </c>
      <c r="D83" s="48">
        <v>10</v>
      </c>
      <c r="G83" s="79"/>
      <c r="I83" s="27"/>
      <c r="J83" s="27"/>
    </row>
    <row r="84" spans="1:10" ht="13.5" hidden="1" customHeight="1" x14ac:dyDescent="0.15">
      <c r="A84" s="46"/>
      <c r="C84" s="17" t="str">
        <f>A78&amp;6</f>
        <v>走幅跳6</v>
      </c>
      <c r="D84" s="48">
        <v>11</v>
      </c>
      <c r="G84" s="79"/>
      <c r="I84" s="27"/>
      <c r="J84" s="27"/>
    </row>
    <row r="85" spans="1:10" ht="13.5" hidden="1" customHeight="1" x14ac:dyDescent="0.15">
      <c r="A85" s="36"/>
      <c r="C85" s="17"/>
      <c r="D85" s="66">
        <v>12</v>
      </c>
      <c r="G85" s="79"/>
      <c r="I85" s="27"/>
      <c r="J85" s="27"/>
    </row>
    <row r="86" spans="1:10" ht="13.5" hidden="1" customHeight="1" x14ac:dyDescent="0.15">
      <c r="A86" s="36"/>
      <c r="C86" s="17"/>
      <c r="D86" s="48">
        <v>13</v>
      </c>
      <c r="G86" s="79"/>
      <c r="I86" s="27"/>
      <c r="J86" s="27"/>
    </row>
    <row r="87" spans="1:10" ht="13.5" hidden="1" customHeight="1" x14ac:dyDescent="0.15">
      <c r="A87" s="36"/>
      <c r="C87" s="17" t="s">
        <v>428</v>
      </c>
      <c r="D87" s="48">
        <v>14</v>
      </c>
      <c r="G87" s="79"/>
      <c r="I87" s="27"/>
      <c r="J87" s="27"/>
    </row>
    <row r="88" spans="1:10" ht="13.5" hidden="1" customHeight="1" x14ac:dyDescent="0.15">
      <c r="A88" s="36"/>
      <c r="C88" s="17" t="s">
        <v>430</v>
      </c>
      <c r="D88" s="66">
        <v>15</v>
      </c>
      <c r="G88" s="79"/>
      <c r="I88" s="27"/>
      <c r="J88" s="27"/>
    </row>
    <row r="89" spans="1:10" ht="13.5" hidden="1" customHeight="1" x14ac:dyDescent="0.15">
      <c r="A89" s="36"/>
      <c r="C89" s="17" t="str">
        <f>A81&amp;5</f>
        <v>女Rのみ5</v>
      </c>
      <c r="D89" s="48">
        <v>16</v>
      </c>
      <c r="G89" s="79"/>
      <c r="I89" s="27"/>
      <c r="J89" s="27"/>
    </row>
    <row r="90" spans="1:10" ht="13.5" hidden="1" customHeight="1" x14ac:dyDescent="0.15">
      <c r="A90" s="36"/>
      <c r="C90" s="17" t="str">
        <f>A81&amp;6</f>
        <v>女Rのみ6</v>
      </c>
      <c r="D90" s="66">
        <v>17</v>
      </c>
      <c r="G90" s="79"/>
      <c r="I90" s="27"/>
      <c r="J90" s="27"/>
    </row>
    <row r="91" spans="1:10" ht="13.5" hidden="1" customHeight="1" x14ac:dyDescent="0.15">
      <c r="A91" s="36"/>
      <c r="C91" s="17" t="str">
        <f>A82&amp;5</f>
        <v>混Rのみ5</v>
      </c>
      <c r="D91" s="48">
        <v>18</v>
      </c>
      <c r="G91" s="79"/>
      <c r="I91" s="27"/>
      <c r="J91" s="27"/>
    </row>
    <row r="92" spans="1:10" ht="13.5" hidden="1" customHeight="1" x14ac:dyDescent="0.15">
      <c r="A92" s="36"/>
      <c r="C92" s="17" t="str">
        <f>A82&amp;6</f>
        <v>混Rのみ6</v>
      </c>
      <c r="D92" s="66">
        <v>19</v>
      </c>
      <c r="G92" s="79"/>
      <c r="I92" s="27"/>
      <c r="J92" s="27"/>
    </row>
    <row r="93" spans="1:10" ht="13.5" hidden="1" customHeight="1" x14ac:dyDescent="0.15">
      <c r="A93" s="36"/>
      <c r="C93" s="17" t="str">
        <f>A83&amp;5</f>
        <v>5</v>
      </c>
      <c r="D93" s="48">
        <v>10</v>
      </c>
      <c r="G93" s="79"/>
      <c r="I93" s="27"/>
      <c r="J93" s="27"/>
    </row>
    <row r="94" spans="1:10" ht="13.5" hidden="1" customHeight="1" x14ac:dyDescent="0.15">
      <c r="A94" s="36"/>
      <c r="C94" s="17" t="str">
        <f>A83&amp;6</f>
        <v>6</v>
      </c>
      <c r="D94" s="48">
        <v>10</v>
      </c>
      <c r="G94" s="79"/>
      <c r="I94" s="27"/>
      <c r="J94" s="27"/>
    </row>
    <row r="95" spans="1:10" ht="13.5" hidden="1" customHeight="1" x14ac:dyDescent="0.15">
      <c r="A95" s="36"/>
      <c r="C95" s="17" t="str">
        <f>A84&amp;5</f>
        <v>5</v>
      </c>
      <c r="D95" s="48">
        <v>20</v>
      </c>
      <c r="G95" s="79"/>
      <c r="I95" s="27"/>
      <c r="J95" s="27"/>
    </row>
    <row r="96" spans="1:10" ht="13.5" hidden="1" customHeight="1" x14ac:dyDescent="0.15">
      <c r="A96" s="36"/>
      <c r="C96" s="108" t="str">
        <f>A84&amp;6</f>
        <v>6</v>
      </c>
      <c r="D96" s="49">
        <v>20</v>
      </c>
      <c r="G96" s="79"/>
      <c r="I96" s="27"/>
      <c r="J96" s="27"/>
    </row>
    <row r="97" spans="1:10" ht="13.5" hidden="1" customHeight="1" x14ac:dyDescent="0.15">
      <c r="A97" s="36"/>
      <c r="G97" s="79"/>
      <c r="I97" s="27"/>
      <c r="J97" s="27"/>
    </row>
    <row r="98" spans="1:10" ht="13.5" customHeight="1" x14ac:dyDescent="0.15">
      <c r="A98" s="36"/>
      <c r="G98" s="79"/>
      <c r="I98" s="27"/>
      <c r="J98" s="27"/>
    </row>
    <row r="99" spans="1:10" x14ac:dyDescent="0.15">
      <c r="A99" s="36"/>
      <c r="G99" s="79"/>
      <c r="I99" s="27"/>
      <c r="J99" s="27"/>
    </row>
    <row r="100" spans="1:10" x14ac:dyDescent="0.15">
      <c r="A100" s="36"/>
      <c r="G100" s="79"/>
      <c r="I100" s="27"/>
      <c r="J100" s="27"/>
    </row>
    <row r="101" spans="1:10" x14ac:dyDescent="0.15">
      <c r="A101" s="36"/>
      <c r="G101" s="79"/>
      <c r="I101" s="27"/>
      <c r="J101" s="27"/>
    </row>
    <row r="102" spans="1:10" x14ac:dyDescent="0.15">
      <c r="A102" s="36"/>
      <c r="G102" s="79"/>
      <c r="I102" s="27"/>
      <c r="J102" s="27"/>
    </row>
    <row r="103" spans="1:10" x14ac:dyDescent="0.15">
      <c r="A103" s="36"/>
      <c r="G103" s="79"/>
      <c r="I103" s="27"/>
      <c r="J103" s="27"/>
    </row>
    <row r="104" spans="1:10" x14ac:dyDescent="0.15">
      <c r="A104" s="36"/>
      <c r="G104" s="79"/>
      <c r="I104" s="27"/>
      <c r="J104" s="27"/>
    </row>
    <row r="105" spans="1:10" x14ac:dyDescent="0.15">
      <c r="A105" s="36"/>
      <c r="G105" s="79"/>
      <c r="I105" s="27"/>
      <c r="J105" s="27"/>
    </row>
    <row r="106" spans="1:10" x14ac:dyDescent="0.15">
      <c r="A106" s="36"/>
      <c r="G106" s="79"/>
      <c r="I106" s="27"/>
      <c r="J106" s="27"/>
    </row>
    <row r="107" spans="1:10" x14ac:dyDescent="0.15">
      <c r="A107" s="36"/>
      <c r="G107" s="79"/>
      <c r="I107" s="27"/>
      <c r="J107" s="27"/>
    </row>
    <row r="108" spans="1:10" x14ac:dyDescent="0.15">
      <c r="A108" s="36"/>
      <c r="G108" s="79"/>
      <c r="I108" s="27"/>
      <c r="J108" s="27"/>
    </row>
    <row r="109" spans="1:10" x14ac:dyDescent="0.15">
      <c r="A109" s="36"/>
      <c r="G109" s="79"/>
      <c r="I109" s="27"/>
      <c r="J109" s="27"/>
    </row>
    <row r="110" spans="1:10" x14ac:dyDescent="0.15">
      <c r="A110" s="36"/>
      <c r="G110" s="79"/>
      <c r="I110" s="27"/>
      <c r="J110" s="27"/>
    </row>
    <row r="111" spans="1:10" x14ac:dyDescent="0.15">
      <c r="A111" s="36"/>
      <c r="G111" s="79"/>
      <c r="I111" s="27"/>
      <c r="J111" s="27"/>
    </row>
    <row r="112" spans="1:10" x14ac:dyDescent="0.15">
      <c r="A112" s="36"/>
      <c r="G112" s="79"/>
      <c r="I112" s="27"/>
      <c r="J112" s="27"/>
    </row>
    <row r="113" spans="1:10" x14ac:dyDescent="0.15">
      <c r="A113" s="36"/>
      <c r="G113" s="79"/>
      <c r="I113" s="27"/>
      <c r="J113" s="27"/>
    </row>
    <row r="114" spans="1:10" x14ac:dyDescent="0.15">
      <c r="A114" s="36"/>
      <c r="G114" s="79"/>
      <c r="I114" s="27"/>
      <c r="J114" s="27"/>
    </row>
    <row r="115" spans="1:10" x14ac:dyDescent="0.15">
      <c r="A115" s="36"/>
      <c r="G115" s="79"/>
      <c r="I115" s="27"/>
      <c r="J115" s="27"/>
    </row>
    <row r="116" spans="1:10" x14ac:dyDescent="0.15">
      <c r="A116" s="36"/>
      <c r="G116" s="79"/>
      <c r="I116" s="27"/>
      <c r="J116" s="27"/>
    </row>
    <row r="117" spans="1:10" x14ac:dyDescent="0.15">
      <c r="A117" s="36"/>
      <c r="G117" s="79"/>
      <c r="I117" s="27"/>
      <c r="J117" s="27"/>
    </row>
    <row r="118" spans="1:10" x14ac:dyDescent="0.15">
      <c r="A118" s="36"/>
      <c r="G118" s="79"/>
      <c r="I118" s="27"/>
      <c r="J118" s="27"/>
    </row>
    <row r="119" spans="1:10" x14ac:dyDescent="0.15">
      <c r="A119" s="36"/>
      <c r="G119" s="79"/>
      <c r="I119" s="27"/>
      <c r="J119" s="27"/>
    </row>
    <row r="120" spans="1:10" x14ac:dyDescent="0.15">
      <c r="A120" s="36"/>
      <c r="G120" s="79"/>
      <c r="I120" s="27"/>
      <c r="J120" s="27"/>
    </row>
    <row r="121" spans="1:10" x14ac:dyDescent="0.15">
      <c r="A121" s="36"/>
      <c r="G121" s="79"/>
      <c r="I121" s="27"/>
      <c r="J121" s="27"/>
    </row>
    <row r="122" spans="1:10" x14ac:dyDescent="0.15">
      <c r="A122" s="36"/>
      <c r="G122" s="79"/>
      <c r="I122" s="27"/>
      <c r="J122" s="27"/>
    </row>
    <row r="123" spans="1:10" x14ac:dyDescent="0.15">
      <c r="A123" s="36"/>
      <c r="G123" s="79"/>
      <c r="I123" s="27"/>
      <c r="J123" s="27"/>
    </row>
    <row r="124" spans="1:10" x14ac:dyDescent="0.15">
      <c r="A124" s="36"/>
      <c r="G124" s="79"/>
      <c r="I124" s="27"/>
      <c r="J124" s="27"/>
    </row>
    <row r="125" spans="1:10" x14ac:dyDescent="0.15">
      <c r="A125" s="36"/>
      <c r="G125" s="79"/>
      <c r="I125" s="27"/>
      <c r="J125" s="27"/>
    </row>
    <row r="126" spans="1:10" x14ac:dyDescent="0.15">
      <c r="A126" s="36"/>
      <c r="G126" s="79"/>
      <c r="I126" s="27"/>
      <c r="J126" s="27"/>
    </row>
    <row r="127" spans="1:10" x14ac:dyDescent="0.15">
      <c r="A127" s="36"/>
      <c r="G127" s="79"/>
      <c r="I127" s="27"/>
      <c r="J127" s="27"/>
    </row>
    <row r="128" spans="1:10" x14ac:dyDescent="0.15">
      <c r="A128" s="36"/>
      <c r="G128" s="79"/>
      <c r="I128" s="27"/>
      <c r="J128" s="27"/>
    </row>
    <row r="129" spans="1:10" x14ac:dyDescent="0.15">
      <c r="A129" s="36"/>
      <c r="G129" s="79"/>
      <c r="I129" s="27"/>
      <c r="J129" s="27"/>
    </row>
    <row r="130" spans="1:10" x14ac:dyDescent="0.15">
      <c r="A130" s="36"/>
      <c r="G130" s="79"/>
      <c r="I130" s="27"/>
      <c r="J130" s="27"/>
    </row>
    <row r="131" spans="1:10" x14ac:dyDescent="0.15">
      <c r="G131" s="79"/>
      <c r="I131" s="27"/>
      <c r="J131" s="27"/>
    </row>
    <row r="132" spans="1:10" x14ac:dyDescent="0.15">
      <c r="G132" s="79"/>
      <c r="I132" s="27"/>
      <c r="J132" s="27"/>
    </row>
    <row r="133" spans="1:10" x14ac:dyDescent="0.15">
      <c r="G133" s="79"/>
      <c r="I133" s="27"/>
      <c r="J133" s="27"/>
    </row>
    <row r="134" spans="1:10" x14ac:dyDescent="0.15">
      <c r="G134" s="79"/>
      <c r="I134" s="27"/>
      <c r="J134" s="27"/>
    </row>
    <row r="135" spans="1:10" x14ac:dyDescent="0.15">
      <c r="G135" s="79"/>
      <c r="I135" s="27"/>
      <c r="J135" s="27"/>
    </row>
    <row r="136" spans="1:10" x14ac:dyDescent="0.15">
      <c r="G136" s="79"/>
      <c r="I136" s="27"/>
      <c r="J136" s="27"/>
    </row>
    <row r="137" spans="1:10" x14ac:dyDescent="0.15">
      <c r="G137" s="79"/>
      <c r="I137" s="27"/>
      <c r="J137" s="27"/>
    </row>
    <row r="138" spans="1:10" x14ac:dyDescent="0.15">
      <c r="G138" s="79"/>
      <c r="I138" s="27"/>
      <c r="J138" s="27"/>
    </row>
    <row r="139" spans="1:10" x14ac:dyDescent="0.15">
      <c r="G139" s="79"/>
      <c r="I139" s="27"/>
      <c r="J139" s="27"/>
    </row>
    <row r="140" spans="1:10" x14ac:dyDescent="0.15">
      <c r="G140" s="79"/>
      <c r="I140" s="27"/>
      <c r="J140" s="27"/>
    </row>
    <row r="141" spans="1:10" x14ac:dyDescent="0.15">
      <c r="G141" s="79"/>
      <c r="I141" s="27"/>
      <c r="J141" s="27"/>
    </row>
    <row r="142" spans="1:10" x14ac:dyDescent="0.15">
      <c r="G142" s="79"/>
      <c r="I142" s="27"/>
      <c r="J142" s="27"/>
    </row>
    <row r="143" spans="1:10" x14ac:dyDescent="0.15">
      <c r="G143" s="79"/>
      <c r="I143" s="27"/>
      <c r="J143" s="27"/>
    </row>
    <row r="144" spans="1:10" x14ac:dyDescent="0.15">
      <c r="G144" s="79"/>
      <c r="I144" s="27"/>
      <c r="J144" s="27"/>
    </row>
    <row r="145" spans="7:10" x14ac:dyDescent="0.15">
      <c r="G145" s="79"/>
      <c r="I145" s="27"/>
      <c r="J145" s="27"/>
    </row>
    <row r="146" spans="7:10" x14ac:dyDescent="0.15">
      <c r="G146" s="79"/>
      <c r="I146" s="27"/>
      <c r="J146" s="27"/>
    </row>
    <row r="147" spans="7:10" x14ac:dyDescent="0.15">
      <c r="G147" s="79"/>
      <c r="I147" s="27"/>
      <c r="J147" s="27"/>
    </row>
    <row r="148" spans="7:10" x14ac:dyDescent="0.15">
      <c r="G148" s="79"/>
      <c r="I148" s="27"/>
      <c r="J148" s="27"/>
    </row>
    <row r="149" spans="7:10" x14ac:dyDescent="0.15">
      <c r="G149" s="79"/>
      <c r="I149" s="27"/>
      <c r="J149" s="27"/>
    </row>
    <row r="150" spans="7:10" x14ac:dyDescent="0.15">
      <c r="G150" s="79"/>
      <c r="I150" s="27"/>
      <c r="J150" s="27"/>
    </row>
    <row r="151" spans="7:10" x14ac:dyDescent="0.15">
      <c r="G151" s="79"/>
      <c r="I151" s="27"/>
      <c r="J151" s="27"/>
    </row>
    <row r="152" spans="7:10" x14ac:dyDescent="0.15">
      <c r="G152" s="79"/>
      <c r="I152" s="27"/>
      <c r="J152" s="27"/>
    </row>
    <row r="153" spans="7:10" x14ac:dyDescent="0.15">
      <c r="G153" s="79"/>
      <c r="I153" s="27"/>
      <c r="J153" s="27"/>
    </row>
    <row r="154" spans="7:10" x14ac:dyDescent="0.15">
      <c r="G154" s="79"/>
      <c r="I154" s="27"/>
      <c r="J154" s="27"/>
    </row>
    <row r="155" spans="7:10" x14ac:dyDescent="0.15">
      <c r="G155" s="79"/>
      <c r="I155" s="27"/>
      <c r="J155" s="27"/>
    </row>
    <row r="156" spans="7:10" x14ac:dyDescent="0.15">
      <c r="G156" s="79"/>
      <c r="I156" s="27"/>
      <c r="J156" s="27"/>
    </row>
    <row r="157" spans="7:10" x14ac:dyDescent="0.15">
      <c r="G157" s="79"/>
      <c r="I157" s="27"/>
      <c r="J157" s="27"/>
    </row>
    <row r="158" spans="7:10" x14ac:dyDescent="0.15">
      <c r="G158" s="79"/>
      <c r="I158" s="27"/>
      <c r="J158" s="27"/>
    </row>
    <row r="159" spans="7:10" x14ac:dyDescent="0.15">
      <c r="G159" s="79"/>
      <c r="I159" s="27"/>
      <c r="J159" s="27"/>
    </row>
    <row r="160" spans="7:10" x14ac:dyDescent="0.15">
      <c r="G160" s="79"/>
      <c r="I160" s="27"/>
      <c r="J160" s="27"/>
    </row>
    <row r="161" spans="7:10" x14ac:dyDescent="0.15">
      <c r="G161" s="79"/>
      <c r="I161" s="27"/>
      <c r="J161" s="27"/>
    </row>
    <row r="162" spans="7:10" x14ac:dyDescent="0.15">
      <c r="G162" s="79"/>
      <c r="I162" s="27"/>
      <c r="J162" s="27"/>
    </row>
    <row r="163" spans="7:10" x14ac:dyDescent="0.15">
      <c r="G163" s="79"/>
      <c r="I163" s="27"/>
      <c r="J163" s="27"/>
    </row>
    <row r="164" spans="7:10" x14ac:dyDescent="0.15">
      <c r="G164" s="79"/>
      <c r="I164" s="27"/>
      <c r="J164" s="27"/>
    </row>
    <row r="165" spans="7:10" x14ac:dyDescent="0.15">
      <c r="G165" s="79"/>
      <c r="I165" s="27"/>
      <c r="J165" s="27"/>
    </row>
    <row r="166" spans="7:10" x14ac:dyDescent="0.15">
      <c r="G166" s="79"/>
      <c r="I166" s="27"/>
      <c r="J166" s="27"/>
    </row>
    <row r="167" spans="7:10" x14ac:dyDescent="0.15">
      <c r="G167" s="79"/>
      <c r="I167" s="27"/>
      <c r="J167" s="27"/>
    </row>
    <row r="168" spans="7:10" x14ac:dyDescent="0.15">
      <c r="G168" s="79"/>
      <c r="I168" s="27"/>
      <c r="J168" s="27"/>
    </row>
    <row r="169" spans="7:10" x14ac:dyDescent="0.15">
      <c r="G169" s="79"/>
      <c r="I169" s="27"/>
      <c r="J169" s="27"/>
    </row>
    <row r="170" spans="7:10" x14ac:dyDescent="0.15">
      <c r="G170" s="79"/>
      <c r="I170" s="27"/>
      <c r="J170" s="27"/>
    </row>
    <row r="171" spans="7:10" x14ac:dyDescent="0.15">
      <c r="G171" s="79"/>
      <c r="I171" s="27"/>
      <c r="J171" s="27"/>
    </row>
    <row r="172" spans="7:10" x14ac:dyDescent="0.15">
      <c r="G172" s="79"/>
      <c r="I172" s="27"/>
      <c r="J172" s="27"/>
    </row>
    <row r="173" spans="7:10" x14ac:dyDescent="0.15">
      <c r="G173" s="79"/>
      <c r="I173" s="27"/>
      <c r="J173" s="27"/>
    </row>
    <row r="174" spans="7:10" x14ac:dyDescent="0.15">
      <c r="G174" s="79"/>
      <c r="I174" s="27"/>
      <c r="J174" s="27"/>
    </row>
    <row r="175" spans="7:10" x14ac:dyDescent="0.15">
      <c r="G175" s="79"/>
      <c r="I175" s="27"/>
      <c r="J175" s="27"/>
    </row>
    <row r="176" spans="7:10" x14ac:dyDescent="0.15">
      <c r="G176" s="79"/>
      <c r="I176" s="27"/>
      <c r="J176" s="27"/>
    </row>
    <row r="177" spans="7:10" x14ac:dyDescent="0.15">
      <c r="G177" s="79"/>
      <c r="I177" s="27"/>
      <c r="J177" s="27"/>
    </row>
    <row r="178" spans="7:10" x14ac:dyDescent="0.15">
      <c r="G178" s="79"/>
      <c r="I178" s="27"/>
      <c r="J178" s="27"/>
    </row>
    <row r="179" spans="7:10" x14ac:dyDescent="0.15">
      <c r="G179" s="79"/>
      <c r="I179" s="27"/>
      <c r="J179" s="27"/>
    </row>
    <row r="180" spans="7:10" x14ac:dyDescent="0.15">
      <c r="G180" s="79"/>
      <c r="I180" s="27"/>
      <c r="J180" s="27"/>
    </row>
    <row r="181" spans="7:10" x14ac:dyDescent="0.15">
      <c r="G181" s="79"/>
      <c r="I181" s="27"/>
      <c r="J181" s="27"/>
    </row>
    <row r="182" spans="7:10" x14ac:dyDescent="0.15">
      <c r="G182" s="79"/>
      <c r="I182" s="27"/>
      <c r="J182" s="27"/>
    </row>
    <row r="183" spans="7:10" x14ac:dyDescent="0.15">
      <c r="G183" s="79"/>
      <c r="I183" s="27"/>
      <c r="J183" s="27"/>
    </row>
    <row r="184" spans="7:10" x14ac:dyDescent="0.15">
      <c r="G184" s="79"/>
      <c r="I184" s="27"/>
      <c r="J184" s="27"/>
    </row>
    <row r="185" spans="7:10" x14ac:dyDescent="0.15">
      <c r="G185" s="79"/>
      <c r="I185" s="27"/>
      <c r="J185" s="27"/>
    </row>
    <row r="186" spans="7:10" x14ac:dyDescent="0.15">
      <c r="G186" s="79"/>
      <c r="I186" s="27"/>
      <c r="J186" s="27"/>
    </row>
    <row r="187" spans="7:10" x14ac:dyDescent="0.15">
      <c r="G187" s="79"/>
      <c r="I187" s="27"/>
      <c r="J187" s="27"/>
    </row>
    <row r="188" spans="7:10" x14ac:dyDescent="0.15">
      <c r="G188" s="79"/>
      <c r="I188" s="27"/>
      <c r="J188" s="27"/>
    </row>
    <row r="189" spans="7:10" x14ac:dyDescent="0.15">
      <c r="G189" s="79"/>
      <c r="I189" s="27"/>
      <c r="J189" s="27"/>
    </row>
    <row r="190" spans="7:10" x14ac:dyDescent="0.15">
      <c r="G190" s="79"/>
      <c r="I190" s="27"/>
      <c r="J190" s="27"/>
    </row>
    <row r="191" spans="7:10" x14ac:dyDescent="0.15">
      <c r="G191" s="79"/>
      <c r="I191" s="27"/>
      <c r="J191" s="27"/>
    </row>
    <row r="192" spans="7:10" x14ac:dyDescent="0.15">
      <c r="G192" s="79"/>
      <c r="I192" s="27"/>
      <c r="J192" s="27"/>
    </row>
    <row r="193" spans="7:10" x14ac:dyDescent="0.15">
      <c r="G193" s="79"/>
      <c r="I193" s="27"/>
      <c r="J193" s="27"/>
    </row>
    <row r="194" spans="7:10" x14ac:dyDescent="0.15">
      <c r="G194" s="79"/>
      <c r="I194" s="27"/>
      <c r="J194" s="27"/>
    </row>
    <row r="195" spans="7:10" x14ac:dyDescent="0.15">
      <c r="G195" s="79"/>
      <c r="I195" s="27"/>
      <c r="J195" s="27"/>
    </row>
    <row r="196" spans="7:10" x14ac:dyDescent="0.15">
      <c r="G196" s="79"/>
      <c r="I196" s="27"/>
      <c r="J196" s="27"/>
    </row>
    <row r="197" spans="7:10" x14ac:dyDescent="0.15">
      <c r="G197" s="79"/>
      <c r="I197" s="27"/>
      <c r="J197" s="27"/>
    </row>
    <row r="198" spans="7:10" x14ac:dyDescent="0.15">
      <c r="G198" s="79"/>
      <c r="I198" s="27"/>
      <c r="J198" s="27"/>
    </row>
    <row r="199" spans="7:10" x14ac:dyDescent="0.15">
      <c r="G199" s="79"/>
      <c r="I199" s="27"/>
      <c r="J199" s="27"/>
    </row>
    <row r="200" spans="7:10" x14ac:dyDescent="0.15">
      <c r="G200" s="79"/>
      <c r="I200" s="27"/>
      <c r="J200" s="27"/>
    </row>
    <row r="201" spans="7:10" x14ac:dyDescent="0.15">
      <c r="G201" s="79"/>
      <c r="I201" s="27"/>
      <c r="J201" s="27"/>
    </row>
    <row r="202" spans="7:10" x14ac:dyDescent="0.15">
      <c r="G202" s="79"/>
      <c r="I202" s="27"/>
      <c r="J202" s="27"/>
    </row>
    <row r="203" spans="7:10" x14ac:dyDescent="0.15">
      <c r="G203" s="79"/>
      <c r="I203" s="27"/>
      <c r="J203" s="27"/>
    </row>
    <row r="204" spans="7:10" x14ac:dyDescent="0.15">
      <c r="G204" s="79"/>
      <c r="I204" s="27"/>
      <c r="J204" s="27"/>
    </row>
    <row r="205" spans="7:10" x14ac:dyDescent="0.15">
      <c r="G205" s="79"/>
      <c r="I205" s="27"/>
      <c r="J205" s="27"/>
    </row>
    <row r="206" spans="7:10" x14ac:dyDescent="0.15">
      <c r="G206" s="79"/>
      <c r="I206" s="27"/>
      <c r="J206" s="27"/>
    </row>
    <row r="207" spans="7:10" x14ac:dyDescent="0.15">
      <c r="G207" s="79"/>
      <c r="I207" s="27"/>
      <c r="J207" s="27"/>
    </row>
    <row r="208" spans="7:10" x14ac:dyDescent="0.15">
      <c r="G208" s="79"/>
      <c r="I208" s="27"/>
      <c r="J208" s="27"/>
    </row>
    <row r="209" spans="7:10" x14ac:dyDescent="0.15">
      <c r="G209" s="79"/>
      <c r="I209" s="27"/>
      <c r="J209" s="27"/>
    </row>
    <row r="210" spans="7:10" x14ac:dyDescent="0.15">
      <c r="G210" s="79"/>
      <c r="I210" s="27"/>
      <c r="J210" s="27"/>
    </row>
    <row r="211" spans="7:10" x14ac:dyDescent="0.15">
      <c r="G211" s="79"/>
      <c r="I211" s="27"/>
      <c r="J211" s="27"/>
    </row>
    <row r="212" spans="7:10" x14ac:dyDescent="0.15">
      <c r="G212" s="79"/>
      <c r="I212" s="27"/>
      <c r="J212" s="27"/>
    </row>
    <row r="213" spans="7:10" x14ac:dyDescent="0.15">
      <c r="G213" s="79"/>
      <c r="I213" s="27"/>
      <c r="J213" s="27"/>
    </row>
    <row r="214" spans="7:10" x14ac:dyDescent="0.15">
      <c r="G214" s="79"/>
      <c r="I214" s="27"/>
      <c r="J214" s="27"/>
    </row>
    <row r="215" spans="7:10" x14ac:dyDescent="0.15">
      <c r="G215" s="79"/>
      <c r="I215" s="27"/>
      <c r="J215" s="27"/>
    </row>
    <row r="216" spans="7:10" x14ac:dyDescent="0.15">
      <c r="G216" s="79"/>
      <c r="I216" s="27"/>
      <c r="J216" s="27"/>
    </row>
    <row r="217" spans="7:10" x14ac:dyDescent="0.15">
      <c r="G217" s="79"/>
      <c r="I217" s="27"/>
      <c r="J217" s="27"/>
    </row>
    <row r="218" spans="7:10" x14ac:dyDescent="0.15">
      <c r="G218" s="79"/>
      <c r="I218" s="27"/>
      <c r="J218" s="27"/>
    </row>
    <row r="219" spans="7:10" x14ac:dyDescent="0.15">
      <c r="G219" s="79"/>
      <c r="I219" s="27"/>
      <c r="J219" s="27"/>
    </row>
    <row r="220" spans="7:10" x14ac:dyDescent="0.15">
      <c r="G220" s="79"/>
      <c r="I220" s="27"/>
      <c r="J220" s="27"/>
    </row>
    <row r="221" spans="7:10" x14ac:dyDescent="0.15">
      <c r="G221" s="79"/>
      <c r="I221" s="27"/>
      <c r="J221" s="27"/>
    </row>
    <row r="222" spans="7:10" x14ac:dyDescent="0.15">
      <c r="G222" s="79"/>
      <c r="I222" s="27"/>
      <c r="J222" s="27"/>
    </row>
    <row r="223" spans="7:10" x14ac:dyDescent="0.15">
      <c r="G223" s="79"/>
      <c r="I223" s="27"/>
      <c r="J223" s="27"/>
    </row>
    <row r="224" spans="7:10" x14ac:dyDescent="0.15">
      <c r="G224" s="79"/>
      <c r="I224" s="27"/>
      <c r="J224" s="27"/>
    </row>
    <row r="225" spans="7:10" x14ac:dyDescent="0.15">
      <c r="G225" s="79"/>
      <c r="I225" s="27"/>
      <c r="J225" s="27"/>
    </row>
    <row r="226" spans="7:10" x14ac:dyDescent="0.15">
      <c r="G226" s="79"/>
      <c r="I226" s="27"/>
      <c r="J226" s="27"/>
    </row>
    <row r="227" spans="7:10" x14ac:dyDescent="0.15">
      <c r="G227" s="79"/>
      <c r="I227" s="27"/>
      <c r="J227" s="27"/>
    </row>
    <row r="228" spans="7:10" x14ac:dyDescent="0.15">
      <c r="G228" s="79"/>
      <c r="I228" s="27"/>
      <c r="J228" s="27"/>
    </row>
    <row r="229" spans="7:10" x14ac:dyDescent="0.15">
      <c r="G229" s="79"/>
      <c r="I229" s="27"/>
      <c r="J229" s="27"/>
    </row>
    <row r="230" spans="7:10" x14ac:dyDescent="0.15">
      <c r="G230" s="79"/>
      <c r="I230" s="27"/>
      <c r="J230" s="27"/>
    </row>
    <row r="231" spans="7:10" x14ac:dyDescent="0.15">
      <c r="G231" s="79"/>
      <c r="I231" s="27"/>
      <c r="J231" s="27"/>
    </row>
    <row r="232" spans="7:10" x14ac:dyDescent="0.15">
      <c r="G232" s="79"/>
      <c r="I232" s="27"/>
      <c r="J232" s="27"/>
    </row>
    <row r="233" spans="7:10" x14ac:dyDescent="0.15">
      <c r="G233" s="79"/>
      <c r="I233" s="27"/>
      <c r="J233" s="27"/>
    </row>
    <row r="234" spans="7:10" x14ac:dyDescent="0.15">
      <c r="G234" s="79"/>
      <c r="I234" s="27"/>
      <c r="J234" s="27"/>
    </row>
    <row r="235" spans="7:10" x14ac:dyDescent="0.15">
      <c r="G235" s="79"/>
      <c r="I235" s="27"/>
      <c r="J235" s="27"/>
    </row>
    <row r="236" spans="7:10" x14ac:dyDescent="0.15">
      <c r="G236" s="79"/>
      <c r="I236" s="27"/>
      <c r="J236" s="27"/>
    </row>
    <row r="237" spans="7:10" x14ac:dyDescent="0.15">
      <c r="G237" s="79"/>
      <c r="I237" s="27"/>
      <c r="J237" s="27"/>
    </row>
    <row r="238" spans="7:10" x14ac:dyDescent="0.15">
      <c r="G238" s="79"/>
      <c r="I238" s="27"/>
      <c r="J238" s="27"/>
    </row>
    <row r="239" spans="7:10" x14ac:dyDescent="0.15">
      <c r="G239" s="79"/>
      <c r="I239" s="27"/>
      <c r="J239" s="27"/>
    </row>
    <row r="240" spans="7:10" x14ac:dyDescent="0.15">
      <c r="G240" s="79"/>
      <c r="I240" s="27"/>
      <c r="J240" s="27"/>
    </row>
    <row r="241" spans="7:10" x14ac:dyDescent="0.15">
      <c r="G241" s="79"/>
      <c r="I241" s="27"/>
      <c r="J241" s="27"/>
    </row>
    <row r="242" spans="7:10" x14ac:dyDescent="0.15">
      <c r="G242" s="79"/>
      <c r="I242" s="27"/>
      <c r="J242" s="27"/>
    </row>
    <row r="243" spans="7:10" x14ac:dyDescent="0.15">
      <c r="G243" s="79"/>
      <c r="I243" s="27"/>
      <c r="J243" s="27"/>
    </row>
    <row r="244" spans="7:10" x14ac:dyDescent="0.15">
      <c r="G244" s="79"/>
      <c r="I244" s="27"/>
      <c r="J244" s="27"/>
    </row>
    <row r="245" spans="7:10" x14ac:dyDescent="0.15">
      <c r="G245" s="79"/>
      <c r="I245" s="27"/>
      <c r="J245" s="27"/>
    </row>
    <row r="246" spans="7:10" x14ac:dyDescent="0.15">
      <c r="G246" s="79"/>
      <c r="I246" s="27"/>
      <c r="J246" s="27"/>
    </row>
    <row r="247" spans="7:10" x14ac:dyDescent="0.15">
      <c r="G247" s="79"/>
      <c r="I247" s="27"/>
      <c r="J247" s="27"/>
    </row>
    <row r="248" spans="7:10" x14ac:dyDescent="0.15">
      <c r="G248" s="79"/>
      <c r="I248" s="27"/>
      <c r="J248" s="27"/>
    </row>
    <row r="249" spans="7:10" x14ac:dyDescent="0.15">
      <c r="G249" s="79"/>
      <c r="I249" s="27"/>
      <c r="J249" s="27"/>
    </row>
    <row r="250" spans="7:10" x14ac:dyDescent="0.15">
      <c r="G250" s="79"/>
      <c r="I250" s="27"/>
      <c r="J250" s="27"/>
    </row>
    <row r="251" spans="7:10" x14ac:dyDescent="0.15">
      <c r="G251" s="79"/>
      <c r="I251" s="27"/>
      <c r="J251" s="27"/>
    </row>
    <row r="252" spans="7:10" x14ac:dyDescent="0.15">
      <c r="G252" s="79"/>
      <c r="I252" s="27"/>
      <c r="J252" s="27"/>
    </row>
    <row r="253" spans="7:10" x14ac:dyDescent="0.15">
      <c r="G253" s="79"/>
      <c r="I253" s="27"/>
      <c r="J253" s="27"/>
    </row>
    <row r="254" spans="7:10" x14ac:dyDescent="0.15">
      <c r="G254" s="79"/>
      <c r="I254" s="27"/>
      <c r="J254" s="27"/>
    </row>
    <row r="255" spans="7:10" x14ac:dyDescent="0.15">
      <c r="G255" s="79"/>
      <c r="I255" s="27"/>
      <c r="J255" s="27"/>
    </row>
    <row r="256" spans="7:10" x14ac:dyDescent="0.15">
      <c r="G256" s="79"/>
      <c r="I256" s="27"/>
      <c r="J256" s="27"/>
    </row>
    <row r="257" spans="7:10" x14ac:dyDescent="0.15">
      <c r="G257" s="79"/>
      <c r="I257" s="27"/>
      <c r="J257" s="27"/>
    </row>
    <row r="258" spans="7:10" x14ac:dyDescent="0.15">
      <c r="G258" s="79"/>
      <c r="I258" s="27"/>
      <c r="J258" s="27"/>
    </row>
    <row r="259" spans="7:10" x14ac:dyDescent="0.15">
      <c r="G259" s="79"/>
      <c r="I259" s="27"/>
      <c r="J259" s="27"/>
    </row>
    <row r="260" spans="7:10" x14ac:dyDescent="0.15">
      <c r="G260" s="79"/>
      <c r="I260" s="27"/>
      <c r="J260" s="27"/>
    </row>
    <row r="261" spans="7:10" x14ac:dyDescent="0.15">
      <c r="G261" s="79"/>
      <c r="I261" s="27"/>
      <c r="J261" s="27"/>
    </row>
    <row r="262" spans="7:10" x14ac:dyDescent="0.15">
      <c r="G262" s="79"/>
      <c r="I262" s="27"/>
      <c r="J262" s="27"/>
    </row>
    <row r="263" spans="7:10" x14ac:dyDescent="0.15">
      <c r="G263" s="79"/>
      <c r="I263" s="27"/>
      <c r="J263" s="27"/>
    </row>
    <row r="264" spans="7:10" x14ac:dyDescent="0.15">
      <c r="G264" s="79"/>
      <c r="I264" s="27"/>
      <c r="J264" s="27"/>
    </row>
    <row r="265" spans="7:10" x14ac:dyDescent="0.15">
      <c r="G265" s="79"/>
      <c r="I265" s="27"/>
      <c r="J265" s="27"/>
    </row>
    <row r="266" spans="7:10" x14ac:dyDescent="0.15">
      <c r="G266" s="79"/>
      <c r="I266" s="27"/>
      <c r="J266" s="27"/>
    </row>
    <row r="267" spans="7:10" x14ac:dyDescent="0.15">
      <c r="G267" s="79"/>
      <c r="I267" s="27"/>
      <c r="J267" s="27"/>
    </row>
    <row r="268" spans="7:10" x14ac:dyDescent="0.15">
      <c r="G268" s="79"/>
      <c r="I268" s="27"/>
      <c r="J268" s="27"/>
    </row>
    <row r="269" spans="7:10" x14ac:dyDescent="0.15">
      <c r="G269" s="79"/>
      <c r="I269" s="27"/>
      <c r="J269" s="27"/>
    </row>
    <row r="270" spans="7:10" x14ac:dyDescent="0.15">
      <c r="G270" s="79"/>
      <c r="I270" s="27"/>
      <c r="J270" s="27"/>
    </row>
    <row r="271" spans="7:10" x14ac:dyDescent="0.15">
      <c r="G271" s="79"/>
      <c r="I271" s="27"/>
      <c r="J271" s="27"/>
    </row>
    <row r="272" spans="7:10" x14ac:dyDescent="0.15">
      <c r="G272" s="79"/>
      <c r="I272" s="27"/>
      <c r="J272" s="27"/>
    </row>
    <row r="273" spans="7:10" x14ac:dyDescent="0.15">
      <c r="G273" s="79"/>
      <c r="I273" s="27"/>
      <c r="J273" s="27"/>
    </row>
    <row r="274" spans="7:10" x14ac:dyDescent="0.15">
      <c r="G274" s="79"/>
      <c r="I274" s="27"/>
      <c r="J274" s="27"/>
    </row>
    <row r="275" spans="7:10" x14ac:dyDescent="0.15">
      <c r="G275" s="79"/>
      <c r="I275" s="27"/>
      <c r="J275" s="27"/>
    </row>
    <row r="276" spans="7:10" x14ac:dyDescent="0.15">
      <c r="G276" s="79"/>
      <c r="I276" s="27"/>
      <c r="J276" s="27"/>
    </row>
    <row r="277" spans="7:10" x14ac:dyDescent="0.15">
      <c r="G277" s="79"/>
      <c r="I277" s="27"/>
      <c r="J277" s="27"/>
    </row>
    <row r="278" spans="7:10" x14ac:dyDescent="0.15">
      <c r="G278" s="79"/>
      <c r="I278" s="27"/>
      <c r="J278" s="27"/>
    </row>
    <row r="279" spans="7:10" x14ac:dyDescent="0.15">
      <c r="G279" s="79"/>
      <c r="I279" s="27"/>
      <c r="J279" s="27"/>
    </row>
    <row r="280" spans="7:10" x14ac:dyDescent="0.15">
      <c r="G280" s="79"/>
      <c r="I280" s="27"/>
      <c r="J280" s="27"/>
    </row>
    <row r="281" spans="7:10" x14ac:dyDescent="0.15">
      <c r="G281" s="79"/>
      <c r="I281" s="27"/>
      <c r="J281" s="27"/>
    </row>
    <row r="282" spans="7:10" x14ac:dyDescent="0.15">
      <c r="G282" s="79"/>
      <c r="I282" s="27"/>
      <c r="J282" s="27"/>
    </row>
    <row r="283" spans="7:10" x14ac:dyDescent="0.15">
      <c r="G283" s="79"/>
      <c r="I283" s="27"/>
      <c r="J283" s="27"/>
    </row>
    <row r="284" spans="7:10" x14ac:dyDescent="0.15">
      <c r="G284" s="79"/>
      <c r="I284" s="27"/>
      <c r="J284" s="27"/>
    </row>
    <row r="285" spans="7:10" x14ac:dyDescent="0.15">
      <c r="G285" s="79"/>
      <c r="I285" s="27"/>
      <c r="J285" s="27"/>
    </row>
    <row r="286" spans="7:10" x14ac:dyDescent="0.15">
      <c r="G286" s="79"/>
      <c r="I286" s="27"/>
      <c r="J286" s="27"/>
    </row>
    <row r="287" spans="7:10" x14ac:dyDescent="0.15">
      <c r="G287" s="79"/>
      <c r="I287" s="27"/>
      <c r="J287" s="27"/>
    </row>
    <row r="288" spans="7:10" x14ac:dyDescent="0.15">
      <c r="G288" s="79"/>
      <c r="I288" s="27"/>
      <c r="J288" s="27"/>
    </row>
    <row r="289" spans="7:10" x14ac:dyDescent="0.15">
      <c r="G289" s="79"/>
      <c r="I289" s="27"/>
      <c r="J289" s="27"/>
    </row>
    <row r="290" spans="7:10" x14ac:dyDescent="0.15">
      <c r="G290" s="79"/>
      <c r="I290" s="27"/>
      <c r="J290" s="27"/>
    </row>
    <row r="291" spans="7:10" x14ac:dyDescent="0.15">
      <c r="G291" s="79"/>
      <c r="I291" s="27"/>
      <c r="J291" s="27"/>
    </row>
    <row r="292" spans="7:10" x14ac:dyDescent="0.15">
      <c r="G292" s="79"/>
      <c r="I292" s="27"/>
      <c r="J292" s="27"/>
    </row>
    <row r="293" spans="7:10" x14ac:dyDescent="0.15">
      <c r="G293" s="79"/>
      <c r="I293" s="27"/>
      <c r="J293" s="27"/>
    </row>
    <row r="294" spans="7:10" x14ac:dyDescent="0.15">
      <c r="G294" s="79"/>
      <c r="I294" s="27"/>
      <c r="J294" s="27"/>
    </row>
    <row r="295" spans="7:10" x14ac:dyDescent="0.15">
      <c r="G295" s="79"/>
      <c r="I295" s="27"/>
      <c r="J295" s="27"/>
    </row>
    <row r="296" spans="7:10" x14ac:dyDescent="0.15">
      <c r="G296" s="79"/>
      <c r="I296" s="27"/>
      <c r="J296" s="27"/>
    </row>
    <row r="297" spans="7:10" x14ac:dyDescent="0.15">
      <c r="G297" s="79"/>
      <c r="I297" s="27"/>
      <c r="J297" s="27"/>
    </row>
    <row r="298" spans="7:10" x14ac:dyDescent="0.15">
      <c r="G298" s="79"/>
      <c r="I298" s="27"/>
      <c r="J298" s="27"/>
    </row>
    <row r="299" spans="7:10" x14ac:dyDescent="0.15">
      <c r="G299" s="79"/>
      <c r="I299" s="27"/>
      <c r="J299" s="27"/>
    </row>
    <row r="300" spans="7:10" x14ac:dyDescent="0.15">
      <c r="G300" s="79"/>
      <c r="I300" s="27"/>
      <c r="J300" s="27"/>
    </row>
    <row r="301" spans="7:10" x14ac:dyDescent="0.15">
      <c r="G301" s="79"/>
      <c r="I301" s="27"/>
      <c r="J301" s="27"/>
    </row>
    <row r="302" spans="7:10" x14ac:dyDescent="0.15">
      <c r="G302" s="79"/>
      <c r="I302" s="27"/>
      <c r="J302" s="27"/>
    </row>
    <row r="303" spans="7:10" x14ac:dyDescent="0.15">
      <c r="G303" s="79"/>
      <c r="I303" s="27"/>
      <c r="J303" s="27"/>
    </row>
    <row r="304" spans="7:10" x14ac:dyDescent="0.15">
      <c r="G304" s="79"/>
      <c r="I304" s="27"/>
      <c r="J304" s="27"/>
    </row>
    <row r="305" spans="7:10" x14ac:dyDescent="0.15">
      <c r="G305" s="79"/>
      <c r="I305" s="27"/>
      <c r="J305" s="27"/>
    </row>
    <row r="306" spans="7:10" x14ac:dyDescent="0.15">
      <c r="G306" s="79"/>
      <c r="I306" s="27"/>
      <c r="J306" s="27"/>
    </row>
    <row r="307" spans="7:10" x14ac:dyDescent="0.15">
      <c r="G307" s="79"/>
      <c r="I307" s="27"/>
      <c r="J307" s="27"/>
    </row>
    <row r="308" spans="7:10" x14ac:dyDescent="0.15">
      <c r="G308" s="79"/>
      <c r="I308" s="27"/>
      <c r="J308" s="27"/>
    </row>
    <row r="309" spans="7:10" x14ac:dyDescent="0.15">
      <c r="G309" s="79"/>
      <c r="I309" s="27"/>
      <c r="J309" s="27"/>
    </row>
    <row r="310" spans="7:10" x14ac:dyDescent="0.15">
      <c r="G310" s="79"/>
      <c r="I310" s="27"/>
      <c r="J310" s="27"/>
    </row>
    <row r="311" spans="7:10" x14ac:dyDescent="0.15">
      <c r="G311" s="79"/>
      <c r="I311" s="27"/>
      <c r="J311" s="27"/>
    </row>
    <row r="312" spans="7:10" x14ac:dyDescent="0.15">
      <c r="G312" s="79"/>
      <c r="I312" s="27"/>
      <c r="J312" s="27"/>
    </row>
    <row r="313" spans="7:10" x14ac:dyDescent="0.15">
      <c r="G313" s="79"/>
      <c r="I313" s="27"/>
      <c r="J313" s="27"/>
    </row>
    <row r="314" spans="7:10" x14ac:dyDescent="0.15">
      <c r="G314" s="79"/>
      <c r="I314" s="27"/>
      <c r="J314" s="27"/>
    </row>
    <row r="315" spans="7:10" x14ac:dyDescent="0.15">
      <c r="G315" s="79"/>
      <c r="I315" s="27"/>
      <c r="J315" s="27"/>
    </row>
    <row r="316" spans="7:10" x14ac:dyDescent="0.15">
      <c r="G316" s="79"/>
      <c r="I316" s="27"/>
      <c r="J316" s="27"/>
    </row>
    <row r="317" spans="7:10" x14ac:dyDescent="0.15">
      <c r="G317" s="79"/>
      <c r="I317" s="27"/>
      <c r="J317" s="27"/>
    </row>
    <row r="318" spans="7:10" x14ac:dyDescent="0.15">
      <c r="G318" s="79"/>
      <c r="I318" s="27"/>
      <c r="J318" s="27"/>
    </row>
    <row r="319" spans="7:10" x14ac:dyDescent="0.15">
      <c r="G319" s="79"/>
      <c r="I319" s="27"/>
      <c r="J319" s="27"/>
    </row>
    <row r="320" spans="7:10" x14ac:dyDescent="0.15">
      <c r="G320" s="79"/>
      <c r="I320" s="27"/>
      <c r="J320" s="27"/>
    </row>
    <row r="321" spans="7:10" x14ac:dyDescent="0.15">
      <c r="G321" s="79"/>
      <c r="I321" s="27"/>
      <c r="J321" s="27"/>
    </row>
    <row r="322" spans="7:10" x14ac:dyDescent="0.15">
      <c r="G322" s="79"/>
      <c r="I322" s="27"/>
      <c r="J322" s="27"/>
    </row>
    <row r="323" spans="7:10" x14ac:dyDescent="0.15">
      <c r="G323" s="79"/>
      <c r="I323" s="27"/>
      <c r="J323" s="27"/>
    </row>
    <row r="324" spans="7:10" x14ac:dyDescent="0.15">
      <c r="G324" s="79"/>
      <c r="I324" s="27"/>
      <c r="J324" s="27"/>
    </row>
    <row r="325" spans="7:10" x14ac:dyDescent="0.15">
      <c r="G325" s="79"/>
      <c r="I325" s="27"/>
      <c r="J325" s="27"/>
    </row>
    <row r="326" spans="7:10" x14ac:dyDescent="0.15">
      <c r="G326" s="79"/>
      <c r="I326" s="27"/>
      <c r="J326" s="27"/>
    </row>
    <row r="327" spans="7:10" x14ac:dyDescent="0.15">
      <c r="G327" s="79"/>
      <c r="I327" s="27"/>
      <c r="J327" s="27"/>
    </row>
    <row r="328" spans="7:10" x14ac:dyDescent="0.15">
      <c r="G328" s="79"/>
      <c r="I328" s="27"/>
      <c r="J328" s="27"/>
    </row>
    <row r="329" spans="7:10" x14ac:dyDescent="0.15">
      <c r="G329" s="79"/>
      <c r="I329" s="27"/>
      <c r="J329" s="27"/>
    </row>
    <row r="330" spans="7:10" x14ac:dyDescent="0.15">
      <c r="G330" s="79"/>
      <c r="I330" s="27"/>
      <c r="J330" s="27"/>
    </row>
    <row r="331" spans="7:10" x14ac:dyDescent="0.15">
      <c r="G331" s="79"/>
      <c r="I331" s="27"/>
      <c r="J331" s="27"/>
    </row>
    <row r="332" spans="7:10" x14ac:dyDescent="0.15">
      <c r="G332" s="79"/>
      <c r="I332" s="27"/>
      <c r="J332" s="27"/>
    </row>
    <row r="333" spans="7:10" x14ac:dyDescent="0.15">
      <c r="G333" s="79"/>
      <c r="I333" s="27"/>
      <c r="J333" s="27"/>
    </row>
    <row r="334" spans="7:10" x14ac:dyDescent="0.15">
      <c r="G334" s="79"/>
      <c r="I334" s="27"/>
      <c r="J334" s="27"/>
    </row>
    <row r="335" spans="7:10" x14ac:dyDescent="0.15">
      <c r="G335" s="79"/>
      <c r="I335" s="27"/>
      <c r="J335" s="27"/>
    </row>
    <row r="336" spans="7:10" x14ac:dyDescent="0.15">
      <c r="G336" s="79"/>
      <c r="I336" s="27"/>
      <c r="J336" s="27"/>
    </row>
    <row r="337" spans="7:10" x14ac:dyDescent="0.15">
      <c r="G337" s="79"/>
      <c r="I337" s="27"/>
      <c r="J337" s="27"/>
    </row>
    <row r="338" spans="7:10" x14ac:dyDescent="0.15">
      <c r="G338" s="79"/>
      <c r="I338" s="27"/>
      <c r="J338" s="27"/>
    </row>
    <row r="339" spans="7:10" x14ac:dyDescent="0.15">
      <c r="G339" s="79"/>
      <c r="I339" s="27"/>
      <c r="J339" s="27"/>
    </row>
    <row r="340" spans="7:10" x14ac:dyDescent="0.15">
      <c r="G340" s="79"/>
      <c r="I340" s="27"/>
      <c r="J340" s="27"/>
    </row>
    <row r="341" spans="7:10" x14ac:dyDescent="0.15">
      <c r="G341" s="79"/>
      <c r="I341" s="27"/>
      <c r="J341" s="27"/>
    </row>
    <row r="342" spans="7:10" x14ac:dyDescent="0.15">
      <c r="G342" s="79"/>
      <c r="I342" s="27"/>
      <c r="J342" s="27"/>
    </row>
    <row r="343" spans="7:10" x14ac:dyDescent="0.15">
      <c r="G343" s="79"/>
      <c r="I343" s="27"/>
      <c r="J343" s="27"/>
    </row>
    <row r="344" spans="7:10" x14ac:dyDescent="0.15">
      <c r="G344" s="79"/>
      <c r="I344" s="27"/>
      <c r="J344" s="27"/>
    </row>
    <row r="345" spans="7:10" x14ac:dyDescent="0.15">
      <c r="G345" s="79"/>
      <c r="I345" s="27"/>
      <c r="J345" s="27"/>
    </row>
    <row r="346" spans="7:10" x14ac:dyDescent="0.15">
      <c r="G346" s="79"/>
      <c r="I346" s="27"/>
      <c r="J346" s="27"/>
    </row>
    <row r="347" spans="7:10" x14ac:dyDescent="0.15">
      <c r="G347" s="79"/>
      <c r="I347" s="27"/>
      <c r="J347" s="27"/>
    </row>
    <row r="348" spans="7:10" x14ac:dyDescent="0.15">
      <c r="G348" s="79"/>
      <c r="I348" s="27"/>
      <c r="J348" s="27"/>
    </row>
    <row r="349" spans="7:10" x14ac:dyDescent="0.15">
      <c r="G349" s="79"/>
      <c r="I349" s="27"/>
      <c r="J349" s="27"/>
    </row>
    <row r="350" spans="7:10" x14ac:dyDescent="0.15">
      <c r="G350" s="79"/>
      <c r="I350" s="27"/>
      <c r="J350" s="27"/>
    </row>
    <row r="351" spans="7:10" x14ac:dyDescent="0.15">
      <c r="G351" s="79"/>
      <c r="I351" s="27"/>
      <c r="J351" s="27"/>
    </row>
    <row r="352" spans="7:10" x14ac:dyDescent="0.15">
      <c r="G352" s="79"/>
      <c r="I352" s="27"/>
      <c r="J352" s="27"/>
    </row>
    <row r="353" spans="7:10" x14ac:dyDescent="0.15">
      <c r="G353" s="79"/>
      <c r="I353" s="27"/>
      <c r="J353" s="27"/>
    </row>
    <row r="354" spans="7:10" x14ac:dyDescent="0.15">
      <c r="G354" s="79"/>
      <c r="I354" s="27"/>
      <c r="J354" s="27"/>
    </row>
    <row r="355" spans="7:10" x14ac:dyDescent="0.15">
      <c r="G355" s="79"/>
      <c r="I355" s="27"/>
      <c r="J355" s="27"/>
    </row>
    <row r="356" spans="7:10" x14ac:dyDescent="0.15">
      <c r="G356" s="79"/>
      <c r="I356" s="27"/>
      <c r="J356" s="27"/>
    </row>
    <row r="357" spans="7:10" x14ac:dyDescent="0.15">
      <c r="G357" s="79"/>
      <c r="I357" s="27"/>
      <c r="J357" s="27"/>
    </row>
    <row r="358" spans="7:10" x14ac:dyDescent="0.15">
      <c r="G358" s="79"/>
      <c r="I358" s="27"/>
      <c r="J358" s="27"/>
    </row>
    <row r="359" spans="7:10" x14ac:dyDescent="0.15">
      <c r="G359" s="79"/>
      <c r="I359" s="27"/>
      <c r="J359" s="27"/>
    </row>
    <row r="360" spans="7:10" x14ac:dyDescent="0.15">
      <c r="G360" s="79"/>
      <c r="I360" s="27"/>
      <c r="J360" s="27"/>
    </row>
    <row r="361" spans="7:10" x14ac:dyDescent="0.15">
      <c r="G361" s="79"/>
      <c r="I361" s="27"/>
      <c r="J361" s="27"/>
    </row>
    <row r="362" spans="7:10" x14ac:dyDescent="0.15">
      <c r="G362" s="79"/>
      <c r="I362" s="27"/>
      <c r="J362" s="27"/>
    </row>
    <row r="363" spans="7:10" x14ac:dyDescent="0.15">
      <c r="G363" s="79"/>
      <c r="I363" s="27"/>
      <c r="J363" s="27"/>
    </row>
    <row r="364" spans="7:10" x14ac:dyDescent="0.15">
      <c r="G364" s="79"/>
      <c r="I364" s="27"/>
      <c r="J364" s="27"/>
    </row>
    <row r="365" spans="7:10" x14ac:dyDescent="0.15">
      <c r="G365" s="79"/>
      <c r="I365" s="27"/>
      <c r="J365" s="27"/>
    </row>
    <row r="366" spans="7:10" x14ac:dyDescent="0.15">
      <c r="G366" s="79"/>
      <c r="I366" s="27"/>
      <c r="J366" s="27"/>
    </row>
    <row r="367" spans="7:10" x14ac:dyDescent="0.15">
      <c r="G367" s="79"/>
      <c r="I367" s="27"/>
      <c r="J367" s="27"/>
    </row>
    <row r="368" spans="7:10" x14ac:dyDescent="0.15">
      <c r="G368" s="79"/>
      <c r="I368" s="27"/>
      <c r="J368" s="27"/>
    </row>
    <row r="369" spans="7:10" x14ac:dyDescent="0.15">
      <c r="G369" s="79"/>
      <c r="I369" s="27"/>
      <c r="J369" s="27"/>
    </row>
    <row r="370" spans="7:10" x14ac:dyDescent="0.15">
      <c r="G370" s="79"/>
      <c r="I370" s="27"/>
      <c r="J370" s="27"/>
    </row>
    <row r="371" spans="7:10" x14ac:dyDescent="0.15">
      <c r="G371" s="79"/>
      <c r="I371" s="27"/>
      <c r="J371" s="27"/>
    </row>
    <row r="372" spans="7:10" x14ac:dyDescent="0.15">
      <c r="G372" s="79"/>
      <c r="I372" s="27"/>
      <c r="J372" s="27"/>
    </row>
    <row r="373" spans="7:10" x14ac:dyDescent="0.15">
      <c r="G373" s="79"/>
      <c r="I373" s="27"/>
      <c r="J373" s="27"/>
    </row>
    <row r="374" spans="7:10" x14ac:dyDescent="0.15">
      <c r="G374" s="79"/>
      <c r="I374" s="27"/>
      <c r="J374" s="27"/>
    </row>
    <row r="375" spans="7:10" x14ac:dyDescent="0.15">
      <c r="G375" s="79"/>
      <c r="I375" s="27"/>
      <c r="J375" s="27"/>
    </row>
    <row r="376" spans="7:10" x14ac:dyDescent="0.15">
      <c r="G376" s="79"/>
      <c r="I376" s="27"/>
      <c r="J376" s="27"/>
    </row>
    <row r="377" spans="7:10" x14ac:dyDescent="0.15">
      <c r="G377" s="79"/>
    </row>
    <row r="378" spans="7:10" x14ac:dyDescent="0.15">
      <c r="G378" s="79"/>
    </row>
    <row r="379" spans="7:10" x14ac:dyDescent="0.15">
      <c r="G379" s="79"/>
    </row>
    <row r="380" spans="7:10" x14ac:dyDescent="0.15">
      <c r="G380" s="79"/>
    </row>
    <row r="381" spans="7:10" x14ac:dyDescent="0.15">
      <c r="G381" s="79"/>
    </row>
    <row r="382" spans="7:10" x14ac:dyDescent="0.15">
      <c r="G382" s="79"/>
    </row>
    <row r="383" spans="7:10" x14ac:dyDescent="0.15">
      <c r="G383" s="79"/>
    </row>
    <row r="384" spans="7:10" x14ac:dyDescent="0.15">
      <c r="G384" s="79"/>
    </row>
    <row r="385" spans="7:7" x14ac:dyDescent="0.15">
      <c r="G385" s="79"/>
    </row>
    <row r="386" spans="7:7" x14ac:dyDescent="0.15">
      <c r="G386" s="79"/>
    </row>
    <row r="387" spans="7:7" x14ac:dyDescent="0.15">
      <c r="G387" s="79"/>
    </row>
    <row r="388" spans="7:7" x14ac:dyDescent="0.15">
      <c r="G388" s="79"/>
    </row>
    <row r="389" spans="7:7" x14ac:dyDescent="0.15">
      <c r="G389" s="79"/>
    </row>
    <row r="390" spans="7:7" x14ac:dyDescent="0.15">
      <c r="G390" s="79"/>
    </row>
    <row r="391" spans="7:7" x14ac:dyDescent="0.15">
      <c r="G391" s="79"/>
    </row>
    <row r="392" spans="7:7" x14ac:dyDescent="0.15">
      <c r="G392" s="79"/>
    </row>
    <row r="393" spans="7:7" x14ac:dyDescent="0.15">
      <c r="G393" s="79"/>
    </row>
    <row r="394" spans="7:7" x14ac:dyDescent="0.15">
      <c r="G394" s="79"/>
    </row>
    <row r="395" spans="7:7" x14ac:dyDescent="0.15">
      <c r="G395" s="79"/>
    </row>
    <row r="396" spans="7:7" x14ac:dyDescent="0.15">
      <c r="G396" s="79"/>
    </row>
    <row r="397" spans="7:7" x14ac:dyDescent="0.15">
      <c r="G397" s="79"/>
    </row>
    <row r="398" spans="7:7" x14ac:dyDescent="0.15">
      <c r="G398" s="79"/>
    </row>
    <row r="399" spans="7:7" x14ac:dyDescent="0.15">
      <c r="G399" s="79"/>
    </row>
    <row r="400" spans="7:7" x14ac:dyDescent="0.15">
      <c r="G400" s="79"/>
    </row>
    <row r="401" spans="7:7" x14ac:dyDescent="0.15">
      <c r="G401" s="79"/>
    </row>
    <row r="402" spans="7:7" x14ac:dyDescent="0.15">
      <c r="G402" s="79"/>
    </row>
    <row r="403" spans="7:7" x14ac:dyDescent="0.15">
      <c r="G403" s="79"/>
    </row>
    <row r="404" spans="7:7" x14ac:dyDescent="0.15">
      <c r="G404" s="79"/>
    </row>
    <row r="405" spans="7:7" x14ac:dyDescent="0.15">
      <c r="G405" s="79"/>
    </row>
    <row r="406" spans="7:7" x14ac:dyDescent="0.15">
      <c r="G406" s="79"/>
    </row>
    <row r="407" spans="7:7" x14ac:dyDescent="0.15">
      <c r="G407" s="79"/>
    </row>
    <row r="408" spans="7:7" x14ac:dyDescent="0.15">
      <c r="G408" s="79"/>
    </row>
    <row r="409" spans="7:7" x14ac:dyDescent="0.15">
      <c r="G409" s="79"/>
    </row>
    <row r="410" spans="7:7" x14ac:dyDescent="0.15">
      <c r="G410" s="79"/>
    </row>
    <row r="411" spans="7:7" x14ac:dyDescent="0.15">
      <c r="G411" s="79"/>
    </row>
    <row r="412" spans="7:7" x14ac:dyDescent="0.15">
      <c r="G412" s="79"/>
    </row>
    <row r="413" spans="7:7" x14ac:dyDescent="0.15">
      <c r="G413" s="79"/>
    </row>
    <row r="414" spans="7:7" x14ac:dyDescent="0.15">
      <c r="G414" s="79"/>
    </row>
    <row r="415" spans="7:7" x14ac:dyDescent="0.15">
      <c r="G415" s="79"/>
    </row>
    <row r="416" spans="7:7" x14ac:dyDescent="0.15">
      <c r="G416" s="79"/>
    </row>
    <row r="417" spans="7:7" x14ac:dyDescent="0.15">
      <c r="G417" s="79"/>
    </row>
    <row r="418" spans="7:7" x14ac:dyDescent="0.15">
      <c r="G418" s="79"/>
    </row>
    <row r="419" spans="7:7" x14ac:dyDescent="0.15">
      <c r="G419" s="79"/>
    </row>
    <row r="420" spans="7:7" x14ac:dyDescent="0.15">
      <c r="G420" s="79"/>
    </row>
    <row r="421" spans="7:7" x14ac:dyDescent="0.15">
      <c r="G421" s="79"/>
    </row>
    <row r="422" spans="7:7" x14ac:dyDescent="0.15">
      <c r="G422" s="79"/>
    </row>
    <row r="423" spans="7:7" x14ac:dyDescent="0.15">
      <c r="G423" s="79"/>
    </row>
    <row r="424" spans="7:7" x14ac:dyDescent="0.15">
      <c r="G424" s="79"/>
    </row>
  </sheetData>
  <sheetProtection sheet="1" selectLockedCells="1"/>
  <mergeCells count="42">
    <mergeCell ref="N4:N13"/>
    <mergeCell ref="I13:J13"/>
    <mergeCell ref="K13:L13"/>
    <mergeCell ref="F16:G16"/>
    <mergeCell ref="A13:A14"/>
    <mergeCell ref="I16:J16"/>
    <mergeCell ref="K16:L16"/>
    <mergeCell ref="I15:J15"/>
    <mergeCell ref="K15:L15"/>
    <mergeCell ref="K14:L14"/>
    <mergeCell ref="I14:J14"/>
    <mergeCell ref="F14:G14"/>
    <mergeCell ref="F15:G15"/>
    <mergeCell ref="B10:C10"/>
    <mergeCell ref="D10:E10"/>
    <mergeCell ref="G10:I10"/>
    <mergeCell ref="A18:C18"/>
    <mergeCell ref="B14:C14"/>
    <mergeCell ref="A15:C15"/>
    <mergeCell ref="D15:E15"/>
    <mergeCell ref="D16:E16"/>
    <mergeCell ref="D14:E14"/>
    <mergeCell ref="J10:L10"/>
    <mergeCell ref="B11:L11"/>
    <mergeCell ref="B13:C13"/>
    <mergeCell ref="D13:E13"/>
    <mergeCell ref="A6:L6"/>
    <mergeCell ref="A8:B8"/>
    <mergeCell ref="C8:D8"/>
    <mergeCell ref="E8:F8"/>
    <mergeCell ref="G8:I8"/>
    <mergeCell ref="A9:A10"/>
    <mergeCell ref="B9:C9"/>
    <mergeCell ref="D9:E9"/>
    <mergeCell ref="G9:I9"/>
    <mergeCell ref="J9:L9"/>
    <mergeCell ref="A5:L5"/>
    <mergeCell ref="A1:L1"/>
    <mergeCell ref="A2:B2"/>
    <mergeCell ref="K2:L2"/>
    <mergeCell ref="A3:B3"/>
    <mergeCell ref="A4:B4"/>
  </mergeCells>
  <phoneticPr fontId="2"/>
  <conditionalFormatting sqref="A20:A69">
    <cfRule type="expression" dxfId="8" priority="5" stopIfTrue="1">
      <formula>A20=""</formula>
    </cfRule>
  </conditionalFormatting>
  <conditionalFormatting sqref="C20:G69">
    <cfRule type="expression" dxfId="7" priority="9" stopIfTrue="1">
      <formula>C20=""</formula>
    </cfRule>
  </conditionalFormatting>
  <conditionalFormatting sqref="G8 B10:E10 G10:L10 B11:L11 B14:E14">
    <cfRule type="expression" dxfId="6" priority="7" stopIfTrue="1">
      <formula>IF(B8="",TRUE,FALSE)</formula>
    </cfRule>
  </conditionalFormatting>
  <conditionalFormatting sqref="G8:I8">
    <cfRule type="cellIs" dxfId="5" priority="6" stopIfTrue="1" operator="equal">
      <formula>""""""</formula>
    </cfRule>
  </conditionalFormatting>
  <conditionalFormatting sqref="H20:H69">
    <cfRule type="expression" dxfId="4" priority="8" stopIfTrue="1">
      <formula>IF(AND(H20="",#REF!=""),TRUE,FALSE)</formula>
    </cfRule>
  </conditionalFormatting>
  <conditionalFormatting sqref="I20:I69">
    <cfRule type="expression" dxfId="3" priority="3" stopIfTrue="1">
      <formula>$J$19&gt;=7</formula>
    </cfRule>
  </conditionalFormatting>
  <conditionalFormatting sqref="J19">
    <cfRule type="expression" dxfId="2" priority="1" stopIfTrue="1">
      <formula>$J$19&lt;4</formula>
    </cfRule>
    <cfRule type="expression" dxfId="1" priority="2" stopIfTrue="1">
      <formula>$J$19&gt;=7</formula>
    </cfRule>
  </conditionalFormatting>
  <conditionalFormatting sqref="L20:L69">
    <cfRule type="expression" dxfId="0" priority="4" stopIfTrue="1">
      <formula>IF(L20&gt;=2,TRUE,FALSE)</formula>
    </cfRule>
  </conditionalFormatting>
  <dataValidations count="6">
    <dataValidation imeMode="hiragana" allowBlank="1" showInputMessage="1" showErrorMessage="1" sqref="I15 G17 I17 B14:F14 B10:E10 C20:D69 B11:L11 D15:F15" xr:uid="{0BE5B45F-6A3D-4B20-AEC4-6633AA649DF1}"/>
    <dataValidation type="whole" imeMode="off" allowBlank="1" showInputMessage="1" showErrorMessage="1" sqref="G20:G69" xr:uid="{AC797FF7-F3BD-4DD6-AE3F-E51FF64CC1DF}">
      <formula1>1</formula1>
      <formula2>6</formula2>
    </dataValidation>
    <dataValidation imeMode="halfKatakana" allowBlank="1" showInputMessage="1" showErrorMessage="1" sqref="E20:F69" xr:uid="{01AD3582-5836-425C-BF4B-650E363AEDD8}"/>
    <dataValidation imeMode="off" allowBlank="1" showInputMessage="1" showErrorMessage="1" sqref="G10:L10 J20:K69 B20:B69" xr:uid="{F356A760-BF40-4E68-B208-590E1CBEA7A8}"/>
    <dataValidation type="list" imeMode="off" allowBlank="1" showInputMessage="1" showErrorMessage="1" sqref="I20:I69" xr:uid="{198C1452-ABE8-4756-B57B-690CBB3FC744}">
      <formula1>$K$73:$K$74</formula1>
    </dataValidation>
    <dataValidation type="list" imeMode="off" allowBlank="1" showInputMessage="1" showErrorMessage="1" promptTitle="種目" prompt="▼をクリックし種目選択" sqref="A20:A69" xr:uid="{15031F1B-C063-4DC6-9944-F0CE9006F1B1}">
      <formula1>$A$73:$A$84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20E2-F504-4C94-97E0-E1AE96AEC291}">
  <dimension ref="A1:F14"/>
  <sheetViews>
    <sheetView workbookViewId="0">
      <selection activeCell="B3" sqref="B3"/>
    </sheetView>
  </sheetViews>
  <sheetFormatPr defaultRowHeight="13.5" x14ac:dyDescent="0.15"/>
  <cols>
    <col min="2" max="2" width="7.5" bestFit="1" customWidth="1"/>
    <col min="3" max="3" width="26.125" bestFit="1" customWidth="1"/>
    <col min="4" max="4" width="28.25" bestFit="1" customWidth="1"/>
    <col min="5" max="5" width="22.625" bestFit="1" customWidth="1"/>
    <col min="6" max="6" width="7" bestFit="1" customWidth="1"/>
    <col min="7" max="7" width="14.5" bestFit="1" customWidth="1"/>
  </cols>
  <sheetData>
    <row r="1" spans="1:6" x14ac:dyDescent="0.15">
      <c r="B1" t="s">
        <v>562</v>
      </c>
      <c r="C1" t="s">
        <v>563</v>
      </c>
      <c r="D1" t="s">
        <v>564</v>
      </c>
      <c r="E1" t="s">
        <v>565</v>
      </c>
      <c r="F1" t="s">
        <v>566</v>
      </c>
    </row>
    <row r="2" spans="1:6" x14ac:dyDescent="0.15">
      <c r="A2" s="144" t="s">
        <v>559</v>
      </c>
      <c r="B2">
        <v>421</v>
      </c>
      <c r="C2" t="s">
        <v>567</v>
      </c>
      <c r="D2" t="s">
        <v>568</v>
      </c>
      <c r="E2" t="s">
        <v>568</v>
      </c>
      <c r="F2" t="s">
        <v>569</v>
      </c>
    </row>
    <row r="3" spans="1:6" x14ac:dyDescent="0.15">
      <c r="A3" s="45" t="s">
        <v>118</v>
      </c>
      <c r="B3" s="147" t="s">
        <v>587</v>
      </c>
      <c r="C3" t="s">
        <v>570</v>
      </c>
      <c r="D3" t="s">
        <v>571</v>
      </c>
      <c r="E3" t="s">
        <v>571</v>
      </c>
      <c r="F3" t="s">
        <v>569</v>
      </c>
    </row>
    <row r="4" spans="1:6" x14ac:dyDescent="0.15">
      <c r="A4" s="45" t="s">
        <v>132</v>
      </c>
      <c r="B4" s="147" t="s">
        <v>588</v>
      </c>
      <c r="C4" t="s">
        <v>572</v>
      </c>
      <c r="D4" t="s">
        <v>573</v>
      </c>
      <c r="E4" t="s">
        <v>573</v>
      </c>
      <c r="F4" t="s">
        <v>569</v>
      </c>
    </row>
    <row r="5" spans="1:6" x14ac:dyDescent="0.15">
      <c r="A5" s="45" t="s">
        <v>119</v>
      </c>
      <c r="B5" s="147" t="s">
        <v>589</v>
      </c>
      <c r="C5" t="s">
        <v>574</v>
      </c>
      <c r="D5" t="s">
        <v>575</v>
      </c>
      <c r="E5" t="s">
        <v>575</v>
      </c>
      <c r="F5" t="s">
        <v>569</v>
      </c>
    </row>
    <row r="6" spans="1:6" x14ac:dyDescent="0.15">
      <c r="A6" s="45" t="s">
        <v>120</v>
      </c>
      <c r="B6">
        <v>429</v>
      </c>
      <c r="C6" t="s">
        <v>576</v>
      </c>
      <c r="D6" t="s">
        <v>577</v>
      </c>
      <c r="E6" t="s">
        <v>578</v>
      </c>
      <c r="F6" t="s">
        <v>569</v>
      </c>
    </row>
    <row r="7" spans="1:6" x14ac:dyDescent="0.15">
      <c r="A7" s="45" t="s">
        <v>121</v>
      </c>
      <c r="B7" s="147" t="s">
        <v>590</v>
      </c>
      <c r="C7" t="s">
        <v>579</v>
      </c>
      <c r="D7" t="s">
        <v>580</v>
      </c>
      <c r="E7" t="s">
        <v>580</v>
      </c>
      <c r="F7" t="s">
        <v>581</v>
      </c>
    </row>
    <row r="8" spans="1:6" x14ac:dyDescent="0.15">
      <c r="A8" s="45" t="s">
        <v>122</v>
      </c>
      <c r="B8" s="147" t="s">
        <v>591</v>
      </c>
      <c r="C8" t="s">
        <v>582</v>
      </c>
      <c r="D8" t="s">
        <v>583</v>
      </c>
      <c r="E8" t="s">
        <v>583</v>
      </c>
      <c r="F8" t="s">
        <v>581</v>
      </c>
    </row>
    <row r="9" spans="1:6" x14ac:dyDescent="0.15">
      <c r="A9" s="110" t="s">
        <v>427</v>
      </c>
      <c r="B9">
        <v>494</v>
      </c>
      <c r="C9" t="s">
        <v>584</v>
      </c>
      <c r="D9" t="s">
        <v>585</v>
      </c>
      <c r="E9" t="s">
        <v>586</v>
      </c>
      <c r="F9" t="s">
        <v>581</v>
      </c>
    </row>
    <row r="10" spans="1:6" x14ac:dyDescent="0.15">
      <c r="A10" s="45"/>
    </row>
    <row r="11" spans="1:6" x14ac:dyDescent="0.15">
      <c r="A11" s="110"/>
    </row>
    <row r="14" spans="1:6" x14ac:dyDescent="0.15">
      <c r="A14" s="110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7B66-5791-4D6A-B521-5E92A348DFE1}">
  <sheetPr codeName="Sheet4"/>
  <dimension ref="A1:D51"/>
  <sheetViews>
    <sheetView workbookViewId="0"/>
  </sheetViews>
  <sheetFormatPr defaultRowHeight="13.5" x14ac:dyDescent="0.15"/>
  <cols>
    <col min="1" max="1" width="12.125" style="1" customWidth="1"/>
    <col min="2" max="2" width="9" style="1"/>
    <col min="3" max="3" width="12.125" style="1" customWidth="1"/>
    <col min="4" max="16384" width="9" style="1"/>
  </cols>
  <sheetData>
    <row r="1" spans="1:4" ht="13.5" customHeight="1" x14ac:dyDescent="0.15">
      <c r="A1" s="2" t="s">
        <v>6</v>
      </c>
      <c r="B1" s="2" t="s">
        <v>47</v>
      </c>
      <c r="C1" s="2" t="s">
        <v>6</v>
      </c>
    </row>
    <row r="2" spans="1:4" x14ac:dyDescent="0.15">
      <c r="A2" s="4" t="s">
        <v>7</v>
      </c>
      <c r="B2" s="3">
        <v>50</v>
      </c>
      <c r="C2" s="4" t="s">
        <v>7</v>
      </c>
      <c r="D2" s="1" t="s">
        <v>68</v>
      </c>
    </row>
    <row r="3" spans="1:4" x14ac:dyDescent="0.15">
      <c r="A3" s="4" t="s">
        <v>8</v>
      </c>
      <c r="B3" s="3">
        <v>51</v>
      </c>
      <c r="C3" s="4" t="s">
        <v>8</v>
      </c>
      <c r="D3" s="1" t="s">
        <v>69</v>
      </c>
    </row>
    <row r="4" spans="1:4" x14ac:dyDescent="0.15">
      <c r="A4" s="4" t="s">
        <v>48</v>
      </c>
      <c r="B4" s="3">
        <v>52</v>
      </c>
      <c r="C4" s="4" t="s">
        <v>48</v>
      </c>
      <c r="D4" s="1" t="s">
        <v>70</v>
      </c>
    </row>
    <row r="5" spans="1:4" x14ac:dyDescent="0.15">
      <c r="A5" s="4" t="s">
        <v>9</v>
      </c>
      <c r="B5" s="3">
        <v>53</v>
      </c>
      <c r="C5" s="4" t="s">
        <v>9</v>
      </c>
      <c r="D5" s="1" t="s">
        <v>71</v>
      </c>
    </row>
    <row r="6" spans="1:4" x14ac:dyDescent="0.15">
      <c r="A6" s="4" t="s">
        <v>10</v>
      </c>
      <c r="B6" s="3">
        <v>54</v>
      </c>
      <c r="C6" s="4" t="s">
        <v>10</v>
      </c>
      <c r="D6" s="1" t="s">
        <v>72</v>
      </c>
    </row>
    <row r="7" spans="1:4" x14ac:dyDescent="0.15">
      <c r="A7" s="4" t="s">
        <v>11</v>
      </c>
      <c r="B7" s="3">
        <v>55</v>
      </c>
      <c r="C7" s="4" t="s">
        <v>11</v>
      </c>
      <c r="D7" s="1" t="s">
        <v>73</v>
      </c>
    </row>
    <row r="8" spans="1:4" x14ac:dyDescent="0.15">
      <c r="A8" s="4" t="s">
        <v>12</v>
      </c>
      <c r="B8" s="3">
        <v>56</v>
      </c>
      <c r="C8" s="4" t="s">
        <v>12</v>
      </c>
      <c r="D8" s="1" t="s">
        <v>74</v>
      </c>
    </row>
    <row r="9" spans="1:4" x14ac:dyDescent="0.15">
      <c r="A9" s="4"/>
      <c r="B9" s="3">
        <v>57</v>
      </c>
      <c r="C9" s="4"/>
    </row>
    <row r="10" spans="1:4" x14ac:dyDescent="0.15">
      <c r="A10" s="4" t="s">
        <v>13</v>
      </c>
      <c r="B10" s="3">
        <v>58</v>
      </c>
      <c r="C10" s="4" t="s">
        <v>13</v>
      </c>
      <c r="D10" s="1" t="s">
        <v>75</v>
      </c>
    </row>
    <row r="11" spans="1:4" x14ac:dyDescent="0.15">
      <c r="A11" s="4" t="s">
        <v>14</v>
      </c>
      <c r="B11" s="3">
        <v>59</v>
      </c>
      <c r="C11" s="4" t="s">
        <v>14</v>
      </c>
      <c r="D11" s="1" t="s">
        <v>76</v>
      </c>
    </row>
    <row r="12" spans="1:4" x14ac:dyDescent="0.15">
      <c r="A12" s="4" t="s">
        <v>15</v>
      </c>
      <c r="B12" s="3">
        <v>60</v>
      </c>
      <c r="C12" s="4" t="s">
        <v>15</v>
      </c>
      <c r="D12" s="1" t="s">
        <v>77</v>
      </c>
    </row>
    <row r="13" spans="1:4" x14ac:dyDescent="0.15">
      <c r="A13" s="4" t="s">
        <v>16</v>
      </c>
      <c r="B13" s="3">
        <v>61</v>
      </c>
      <c r="C13" s="4" t="s">
        <v>16</v>
      </c>
      <c r="D13" s="1" t="s">
        <v>78</v>
      </c>
    </row>
    <row r="14" spans="1:4" x14ac:dyDescent="0.15">
      <c r="A14" s="4" t="s">
        <v>17</v>
      </c>
      <c r="B14" s="3">
        <v>62</v>
      </c>
      <c r="C14" s="4" t="s">
        <v>17</v>
      </c>
      <c r="D14" s="1" t="s">
        <v>79</v>
      </c>
    </row>
    <row r="15" spans="1:4" x14ac:dyDescent="0.15">
      <c r="A15" s="4"/>
      <c r="B15" s="3">
        <v>63</v>
      </c>
      <c r="C15" s="4"/>
    </row>
    <row r="16" spans="1:4" x14ac:dyDescent="0.15">
      <c r="A16" s="4" t="s">
        <v>49</v>
      </c>
      <c r="B16" s="3">
        <v>64</v>
      </c>
      <c r="C16" s="4" t="s">
        <v>49</v>
      </c>
      <c r="D16" s="1" t="s">
        <v>80</v>
      </c>
    </row>
    <row r="17" spans="1:4" x14ac:dyDescent="0.15">
      <c r="A17" s="4" t="s">
        <v>18</v>
      </c>
      <c r="B17" s="3">
        <v>65</v>
      </c>
      <c r="C17" s="4" t="s">
        <v>18</v>
      </c>
      <c r="D17" s="1" t="s">
        <v>81</v>
      </c>
    </row>
    <row r="18" spans="1:4" x14ac:dyDescent="0.15">
      <c r="A18" s="4" t="s">
        <v>19</v>
      </c>
      <c r="B18" s="3">
        <v>66</v>
      </c>
      <c r="C18" s="4" t="s">
        <v>19</v>
      </c>
      <c r="D18" s="1" t="s">
        <v>82</v>
      </c>
    </row>
    <row r="19" spans="1:4" x14ac:dyDescent="0.15">
      <c r="A19" s="4" t="s">
        <v>20</v>
      </c>
      <c r="B19" s="3">
        <v>67</v>
      </c>
      <c r="C19" s="4" t="s">
        <v>20</v>
      </c>
      <c r="D19" s="1" t="s">
        <v>83</v>
      </c>
    </row>
    <row r="20" spans="1:4" x14ac:dyDescent="0.15">
      <c r="A20" s="4"/>
      <c r="B20" s="3">
        <v>68</v>
      </c>
      <c r="C20" s="4"/>
    </row>
    <row r="21" spans="1:4" x14ac:dyDescent="0.15">
      <c r="A21" s="4" t="s">
        <v>21</v>
      </c>
      <c r="B21" s="3">
        <v>69</v>
      </c>
      <c r="C21" s="4" t="s">
        <v>21</v>
      </c>
      <c r="D21" s="1" t="s">
        <v>84</v>
      </c>
    </row>
    <row r="22" spans="1:4" x14ac:dyDescent="0.15">
      <c r="A22" s="4"/>
      <c r="B22" s="3">
        <v>70</v>
      </c>
      <c r="C22" s="4"/>
    </row>
    <row r="23" spans="1:4" x14ac:dyDescent="0.15">
      <c r="A23" s="4" t="s">
        <v>22</v>
      </c>
      <c r="B23" s="3">
        <v>71</v>
      </c>
      <c r="C23" s="4" t="s">
        <v>22</v>
      </c>
      <c r="D23" s="1" t="s">
        <v>85</v>
      </c>
    </row>
    <row r="24" spans="1:4" x14ac:dyDescent="0.15">
      <c r="A24" s="4" t="s">
        <v>23</v>
      </c>
      <c r="B24" s="3">
        <v>72</v>
      </c>
      <c r="C24" s="4" t="s">
        <v>23</v>
      </c>
      <c r="D24" s="1" t="s">
        <v>86</v>
      </c>
    </row>
    <row r="25" spans="1:4" x14ac:dyDescent="0.15">
      <c r="A25" s="4" t="s">
        <v>50</v>
      </c>
      <c r="B25" s="3">
        <v>73</v>
      </c>
      <c r="C25" s="4" t="s">
        <v>50</v>
      </c>
      <c r="D25" s="1" t="s">
        <v>87</v>
      </c>
    </row>
    <row r="26" spans="1:4" x14ac:dyDescent="0.15">
      <c r="A26" s="4" t="s">
        <v>24</v>
      </c>
      <c r="B26" s="3">
        <v>74</v>
      </c>
      <c r="C26" s="4" t="s">
        <v>24</v>
      </c>
      <c r="D26" s="1" t="s">
        <v>88</v>
      </c>
    </row>
    <row r="27" spans="1:4" x14ac:dyDescent="0.15">
      <c r="A27" s="4" t="s">
        <v>25</v>
      </c>
      <c r="B27" s="3">
        <v>75</v>
      </c>
      <c r="C27" s="4" t="s">
        <v>25</v>
      </c>
      <c r="D27" s="1" t="s">
        <v>89</v>
      </c>
    </row>
    <row r="28" spans="1:4" x14ac:dyDescent="0.15">
      <c r="A28" s="4" t="s">
        <v>26</v>
      </c>
      <c r="B28" s="3">
        <v>76</v>
      </c>
      <c r="C28" s="4" t="s">
        <v>26</v>
      </c>
      <c r="D28" s="1" t="s">
        <v>90</v>
      </c>
    </row>
    <row r="29" spans="1:4" x14ac:dyDescent="0.15">
      <c r="A29" s="4" t="s">
        <v>27</v>
      </c>
      <c r="B29" s="3">
        <v>77</v>
      </c>
      <c r="C29" s="4" t="s">
        <v>27</v>
      </c>
      <c r="D29" s="1" t="s">
        <v>91</v>
      </c>
    </row>
    <row r="30" spans="1:4" x14ac:dyDescent="0.15">
      <c r="A30" s="4" t="s">
        <v>28</v>
      </c>
      <c r="B30" s="3">
        <v>78</v>
      </c>
      <c r="C30" s="4" t="s">
        <v>28</v>
      </c>
      <c r="D30" s="1" t="s">
        <v>92</v>
      </c>
    </row>
    <row r="31" spans="1:4" x14ac:dyDescent="0.15">
      <c r="A31" s="4" t="s">
        <v>29</v>
      </c>
      <c r="B31" s="3">
        <v>79</v>
      </c>
      <c r="C31" s="4" t="s">
        <v>29</v>
      </c>
      <c r="D31" s="1" t="s">
        <v>93</v>
      </c>
    </row>
    <row r="32" spans="1:4" x14ac:dyDescent="0.15">
      <c r="A32" s="4" t="s">
        <v>30</v>
      </c>
      <c r="B32" s="3">
        <v>80</v>
      </c>
      <c r="C32" s="4" t="s">
        <v>30</v>
      </c>
      <c r="D32" s="1" t="s">
        <v>94</v>
      </c>
    </row>
    <row r="33" spans="1:4" x14ac:dyDescent="0.15">
      <c r="A33" s="4" t="s">
        <v>31</v>
      </c>
      <c r="B33" s="3">
        <v>81</v>
      </c>
      <c r="C33" s="4" t="s">
        <v>31</v>
      </c>
      <c r="D33" s="1" t="s">
        <v>95</v>
      </c>
    </row>
    <row r="34" spans="1:4" x14ac:dyDescent="0.15">
      <c r="A34" s="4" t="s">
        <v>32</v>
      </c>
      <c r="B34" s="3">
        <v>82</v>
      </c>
      <c r="C34" s="4" t="s">
        <v>32</v>
      </c>
      <c r="D34" s="1" t="s">
        <v>96</v>
      </c>
    </row>
    <row r="35" spans="1:4" x14ac:dyDescent="0.15">
      <c r="A35" s="4"/>
      <c r="B35" s="3">
        <v>83</v>
      </c>
      <c r="C35" s="4"/>
    </row>
    <row r="36" spans="1:4" x14ac:dyDescent="0.15">
      <c r="A36" s="4"/>
      <c r="B36" s="3">
        <v>84</v>
      </c>
      <c r="C36" s="4"/>
    </row>
    <row r="37" spans="1:4" x14ac:dyDescent="0.15">
      <c r="A37" s="4" t="s">
        <v>51</v>
      </c>
      <c r="B37" s="3">
        <v>85</v>
      </c>
      <c r="C37" s="4" t="s">
        <v>51</v>
      </c>
      <c r="D37" s="1" t="s">
        <v>97</v>
      </c>
    </row>
    <row r="38" spans="1:4" x14ac:dyDescent="0.15">
      <c r="A38" s="4" t="s">
        <v>33</v>
      </c>
      <c r="B38" s="3">
        <v>86</v>
      </c>
      <c r="C38" s="4" t="s">
        <v>33</v>
      </c>
      <c r="D38" s="1" t="s">
        <v>98</v>
      </c>
    </row>
    <row r="39" spans="1:4" x14ac:dyDescent="0.15">
      <c r="A39" s="4" t="s">
        <v>34</v>
      </c>
      <c r="B39" s="3">
        <v>87</v>
      </c>
      <c r="C39" s="4" t="s">
        <v>34</v>
      </c>
      <c r="D39" s="1" t="s">
        <v>99</v>
      </c>
    </row>
    <row r="40" spans="1:4" x14ac:dyDescent="0.15">
      <c r="A40" s="4" t="s">
        <v>35</v>
      </c>
      <c r="B40" s="3">
        <v>88</v>
      </c>
      <c r="C40" s="4" t="s">
        <v>35</v>
      </c>
      <c r="D40" s="1" t="s">
        <v>100</v>
      </c>
    </row>
    <row r="41" spans="1:4" x14ac:dyDescent="0.15">
      <c r="A41" s="4" t="s">
        <v>36</v>
      </c>
      <c r="B41" s="3">
        <v>89</v>
      </c>
      <c r="C41" s="4" t="s">
        <v>36</v>
      </c>
      <c r="D41" s="1" t="s">
        <v>101</v>
      </c>
    </row>
    <row r="42" spans="1:4" x14ac:dyDescent="0.15">
      <c r="A42" s="4" t="s">
        <v>37</v>
      </c>
      <c r="B42" s="3">
        <v>90</v>
      </c>
      <c r="C42" s="4" t="s">
        <v>37</v>
      </c>
      <c r="D42" s="1" t="s">
        <v>102</v>
      </c>
    </row>
    <row r="43" spans="1:4" x14ac:dyDescent="0.15">
      <c r="A43" s="4" t="s">
        <v>38</v>
      </c>
      <c r="B43" s="3">
        <v>91</v>
      </c>
      <c r="C43" s="4" t="s">
        <v>38</v>
      </c>
      <c r="D43" s="1" t="s">
        <v>103</v>
      </c>
    </row>
    <row r="44" spans="1:4" x14ac:dyDescent="0.15">
      <c r="A44" s="4" t="s">
        <v>39</v>
      </c>
      <c r="B44" s="3">
        <v>92</v>
      </c>
      <c r="C44" s="4" t="s">
        <v>39</v>
      </c>
      <c r="D44" s="1" t="s">
        <v>104</v>
      </c>
    </row>
    <row r="45" spans="1:4" x14ac:dyDescent="0.15">
      <c r="A45" s="4" t="s">
        <v>40</v>
      </c>
      <c r="B45" s="3">
        <v>93</v>
      </c>
      <c r="C45" s="4" t="s">
        <v>40</v>
      </c>
      <c r="D45" s="1" t="s">
        <v>105</v>
      </c>
    </row>
    <row r="46" spans="1:4" x14ac:dyDescent="0.15">
      <c r="A46" s="4" t="s">
        <v>41</v>
      </c>
      <c r="B46" s="3">
        <v>94</v>
      </c>
      <c r="C46" s="4" t="s">
        <v>41</v>
      </c>
      <c r="D46" s="1" t="s">
        <v>106</v>
      </c>
    </row>
    <row r="47" spans="1:4" x14ac:dyDescent="0.15">
      <c r="A47" s="4" t="s">
        <v>42</v>
      </c>
      <c r="B47" s="3">
        <v>95</v>
      </c>
      <c r="C47" s="4" t="s">
        <v>42</v>
      </c>
      <c r="D47" s="1" t="s">
        <v>107</v>
      </c>
    </row>
    <row r="48" spans="1:4" x14ac:dyDescent="0.15">
      <c r="A48" s="4" t="s">
        <v>43</v>
      </c>
      <c r="B48" s="3">
        <v>96</v>
      </c>
      <c r="C48" s="4" t="s">
        <v>43</v>
      </c>
      <c r="D48" s="1" t="s">
        <v>108</v>
      </c>
    </row>
    <row r="49" spans="1:4" x14ac:dyDescent="0.15">
      <c r="A49" s="4" t="s">
        <v>44</v>
      </c>
      <c r="B49" s="3">
        <v>97</v>
      </c>
      <c r="C49" s="4" t="s">
        <v>44</v>
      </c>
      <c r="D49" s="1" t="s">
        <v>109</v>
      </c>
    </row>
    <row r="50" spans="1:4" x14ac:dyDescent="0.15">
      <c r="A50" s="4" t="s">
        <v>45</v>
      </c>
      <c r="B50" s="3">
        <v>98</v>
      </c>
      <c r="C50" s="4" t="s">
        <v>45</v>
      </c>
      <c r="D50" s="1" t="s">
        <v>110</v>
      </c>
    </row>
    <row r="51" spans="1:4" x14ac:dyDescent="0.15">
      <c r="A51" s="4" t="s">
        <v>46</v>
      </c>
      <c r="B51" s="3">
        <v>99</v>
      </c>
      <c r="C51" s="4" t="s">
        <v>46</v>
      </c>
      <c r="D51" s="1" t="s">
        <v>111</v>
      </c>
    </row>
  </sheetData>
  <sheetProtection password="CD83" sheet="1" object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注意事項</vt:lpstr>
      <vt:lpstr>男子申込</vt:lpstr>
      <vt:lpstr>女子申込</vt:lpstr>
      <vt:lpstr>種目</vt:lpstr>
      <vt:lpstr>g_code</vt:lpstr>
      <vt:lpstr>G_code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Masanori KOYAMA</cp:lastModifiedBy>
  <cp:lastPrinted>2025-04-13T10:25:32Z</cp:lastPrinted>
  <dcterms:created xsi:type="dcterms:W3CDTF">2009-02-12T23:40:28Z</dcterms:created>
  <dcterms:modified xsi:type="dcterms:W3CDTF">2025-09-27T20:36:48Z</dcterms:modified>
</cp:coreProperties>
</file>