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1"/>
  <workbookPr defaultThemeVersion="124226"/>
  <mc:AlternateContent xmlns:mc="http://schemas.openxmlformats.org/markup-compatibility/2006">
    <mc:Choice Requires="x15">
      <x15ac:absPath xmlns:x15ac="http://schemas.microsoft.com/office/spreadsheetml/2010/11/ac" url="F:\200_陸上競技\210_尼崎市陸上競技協会情報\001_尼崎市陸上競技協会情報委員会\阪神選手権\25_阪神選手権\00_申込準備\"/>
    </mc:Choice>
  </mc:AlternateContent>
  <xr:revisionPtr revIDLastSave="0" documentId="13_ncr:1_{20099AC5-7CFD-4526-9B22-D22F74AE5938}" xr6:coauthVersionLast="47" xr6:coauthVersionMax="47" xr10:uidLastSave="{00000000-0000-0000-0000-000000000000}"/>
  <bookViews>
    <workbookView xWindow="-110" yWindow="-110" windowWidth="19420" windowHeight="10300" activeTab="2" xr2:uid="{2F481E4D-A711-41D0-9770-5A23ACCAA2CF}"/>
  </bookViews>
  <sheets>
    <sheet name="マニュアル（必ずお読みください）" sheetId="4" r:id="rId1"/>
    <sheet name="様式1" sheetId="2" r:id="rId2"/>
    <sheet name="申込票" sheetId="3" r:id="rId3"/>
  </sheets>
  <definedNames>
    <definedName name="_xlnm.Print_Area" localSheetId="0">'マニュアル（必ずお読みください）'!$A$1:$I$57</definedName>
    <definedName name="_xlnm.Print_Area" localSheetId="2">申込票!$A$1:$K$94</definedName>
    <definedName name="_xlnm.Print_Area" localSheetId="1">様式1!$A$1:$F$48</definedName>
    <definedName name="_xlnm.Print_Titles" localSheetId="2">申込票!$2:$2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3" l="1"/>
  <c r="J83" i="3"/>
  <c r="J84" i="3"/>
  <c r="J85" i="3"/>
  <c r="J86" i="3"/>
  <c r="J87" i="3"/>
  <c r="J88" i="3"/>
  <c r="J89" i="3"/>
  <c r="J90" i="3"/>
  <c r="J91" i="3"/>
  <c r="J92" i="3"/>
  <c r="J93" i="3"/>
  <c r="J94" i="3"/>
  <c r="J77" i="3"/>
  <c r="J78" i="3"/>
  <c r="J79" i="3"/>
  <c r="J80" i="3"/>
  <c r="J81" i="3"/>
  <c r="J82" i="3"/>
  <c r="J71" i="3"/>
  <c r="J76" i="3"/>
  <c r="J75" i="3"/>
  <c r="J74" i="3"/>
  <c r="J73" i="3"/>
  <c r="J72"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8" i="3"/>
  <c r="E9" i="3"/>
  <c r="E10" i="3"/>
  <c r="E11" i="3"/>
  <c r="E12" i="3"/>
  <c r="E13" i="3"/>
  <c r="E14"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J6" i="3"/>
  <c r="J7" i="3"/>
  <c r="E8" i="3"/>
  <c r="E71" i="3"/>
  <c r="E72" i="3"/>
  <c r="E73" i="3"/>
  <c r="E74" i="3"/>
  <c r="E75" i="3"/>
  <c r="E76" i="3"/>
  <c r="E77" i="3"/>
  <c r="E78" i="3"/>
  <c r="E79" i="3"/>
  <c r="E80" i="3"/>
  <c r="E81" i="3"/>
  <c r="E82" i="3"/>
  <c r="E83" i="3"/>
  <c r="E84" i="3"/>
  <c r="E85" i="3"/>
  <c r="E86" i="3"/>
  <c r="E87" i="3"/>
  <c r="E88" i="3"/>
  <c r="E89" i="3"/>
  <c r="E90" i="3"/>
  <c r="E91" i="3"/>
  <c r="E92" i="3"/>
  <c r="E93" i="3"/>
  <c r="E94" i="3"/>
  <c r="E12" i="2"/>
  <c r="E13" i="2"/>
  <c r="E14" i="2"/>
  <c r="B23" i="2"/>
  <c r="C25" i="2"/>
  <c r="C26" i="2"/>
  <c r="C27" i="2"/>
  <c r="C28" i="2"/>
  <c r="C29" i="2"/>
  <c r="C30" i="2"/>
  <c r="C31" i="2"/>
  <c r="C32" i="2"/>
  <c r="C33" i="2"/>
  <c r="C34" i="2"/>
  <c r="C35" i="2"/>
  <c r="C36" i="2"/>
  <c r="C37" i="2"/>
  <c r="C38" i="2"/>
  <c r="C39" i="2"/>
  <c r="C40" i="2"/>
  <c r="C41" i="2"/>
  <c r="C42" i="2"/>
  <c r="C43" i="2"/>
  <c r="C44" i="2"/>
  <c r="C45" i="2"/>
  <c r="C46" i="2"/>
  <c r="C47" i="2"/>
  <c r="C48" i="2"/>
  <c r="C23" i="2" l="1"/>
</calcChain>
</file>

<file path=xl/sharedStrings.xml><?xml version="1.0" encoding="utf-8"?>
<sst xmlns="http://schemas.openxmlformats.org/spreadsheetml/2006/main" count="197" uniqueCount="138">
  <si>
    <t>団体名</t>
    <rPh sb="0" eb="3">
      <t>ダンタイメイ</t>
    </rPh>
    <phoneticPr fontId="2"/>
  </si>
  <si>
    <t>申込責任者</t>
    <rPh sb="0" eb="2">
      <t>モウシコミ</t>
    </rPh>
    <rPh sb="2" eb="5">
      <t>セキニンシャ</t>
    </rPh>
    <phoneticPr fontId="2"/>
  </si>
  <si>
    <t>連絡先</t>
    <rPh sb="0" eb="3">
      <t>レンラクサキ</t>
    </rPh>
    <phoneticPr fontId="2"/>
  </si>
  <si>
    <t>〒</t>
    <phoneticPr fontId="2"/>
  </si>
  <si>
    <t>住所</t>
    <rPh sb="0" eb="2">
      <t>ジュウショ</t>
    </rPh>
    <phoneticPr fontId="2"/>
  </si>
  <si>
    <t>電話番号</t>
    <rPh sb="0" eb="2">
      <t>デンワ</t>
    </rPh>
    <rPh sb="2" eb="4">
      <t>バンゴウ</t>
    </rPh>
    <phoneticPr fontId="2"/>
  </si>
  <si>
    <t>申込料</t>
    <rPh sb="0" eb="3">
      <t>モウシコミリョウ</t>
    </rPh>
    <phoneticPr fontId="2"/>
  </si>
  <si>
    <t>個人種目</t>
    <rPh sb="0" eb="2">
      <t>コジン</t>
    </rPh>
    <rPh sb="2" eb="4">
      <t>シュモク</t>
    </rPh>
    <phoneticPr fontId="2"/>
  </si>
  <si>
    <t>リレー種目</t>
    <rPh sb="3" eb="5">
      <t>シュモク</t>
    </rPh>
    <phoneticPr fontId="2"/>
  </si>
  <si>
    <t>人(ﾁｰﾑ)数</t>
    <rPh sb="0" eb="1">
      <t>ヒト</t>
    </rPh>
    <rPh sb="6" eb="7">
      <t>スウ</t>
    </rPh>
    <phoneticPr fontId="2"/>
  </si>
  <si>
    <t>合計</t>
    <rPh sb="0" eb="2">
      <t>ゴウケイ</t>
    </rPh>
    <phoneticPr fontId="2"/>
  </si>
  <si>
    <t>計</t>
    <rPh sb="0" eb="1">
      <t>ケイ</t>
    </rPh>
    <phoneticPr fontId="2"/>
  </si>
  <si>
    <t>申込一覧表(様式１）</t>
    <rPh sb="0" eb="2">
      <t>モウシコミ</t>
    </rPh>
    <rPh sb="2" eb="5">
      <t>イチランヒョウ</t>
    </rPh>
    <rPh sb="6" eb="8">
      <t>ヨウシキ</t>
    </rPh>
    <phoneticPr fontId="2"/>
  </si>
  <si>
    <t>氏名</t>
    <rPh sb="0" eb="2">
      <t>シメイ</t>
    </rPh>
    <phoneticPr fontId="2"/>
  </si>
  <si>
    <t>所属名</t>
    <rPh sb="0" eb="2">
      <t>ショゾク</t>
    </rPh>
    <rPh sb="2" eb="3">
      <t>メイ</t>
    </rPh>
    <phoneticPr fontId="2"/>
  </si>
  <si>
    <t>学年</t>
    <rPh sb="0" eb="2">
      <t>ガクネン</t>
    </rPh>
    <phoneticPr fontId="2"/>
  </si>
  <si>
    <t>記録</t>
    <rPh sb="0" eb="2">
      <t>キロク</t>
    </rPh>
    <phoneticPr fontId="2"/>
  </si>
  <si>
    <t>種目名</t>
    <rPh sb="0" eb="2">
      <t>シュモク</t>
    </rPh>
    <rPh sb="2" eb="3">
      <t>メイ</t>
    </rPh>
    <phoneticPr fontId="2"/>
  </si>
  <si>
    <t>種目№</t>
    <rPh sb="0" eb="2">
      <t>シュモク</t>
    </rPh>
    <phoneticPr fontId="2"/>
  </si>
  <si>
    <t>走高跳</t>
    <rPh sb="0" eb="1">
      <t>ハシ</t>
    </rPh>
    <rPh sb="1" eb="3">
      <t>タカト</t>
    </rPh>
    <phoneticPr fontId="2"/>
  </si>
  <si>
    <t>砲丸投</t>
    <rPh sb="0" eb="3">
      <t>ホウガンナ</t>
    </rPh>
    <phoneticPr fontId="2"/>
  </si>
  <si>
    <t>記録記入例</t>
    <rPh sb="0" eb="2">
      <t>キロク</t>
    </rPh>
    <rPh sb="2" eb="4">
      <t>キニュウ</t>
    </rPh>
    <rPh sb="4" eb="5">
      <t>レイ</t>
    </rPh>
    <phoneticPr fontId="2"/>
  </si>
  <si>
    <t>記録記入上の注意事項</t>
    <rPh sb="0" eb="2">
      <t>キロク</t>
    </rPh>
    <rPh sb="2" eb="4">
      <t>キニュウ</t>
    </rPh>
    <rPh sb="4" eb="5">
      <t>ジョウ</t>
    </rPh>
    <rPh sb="6" eb="8">
      <t>チュウイ</t>
    </rPh>
    <rPh sb="8" eb="10">
      <t>ジコウ</t>
    </rPh>
    <phoneticPr fontId="2"/>
  </si>
  <si>
    <t>手動でも後ろに｢0｣をつけて4桁で記入</t>
    <rPh sb="0" eb="2">
      <t>シュドウ</t>
    </rPh>
    <rPh sb="4" eb="5">
      <t>ウシ</t>
    </rPh>
    <rPh sb="15" eb="16">
      <t>ケタ</t>
    </rPh>
    <rPh sb="17" eb="19">
      <t>キニュウ</t>
    </rPh>
    <phoneticPr fontId="2"/>
  </si>
  <si>
    <t>手動でも後ろに｢0｣をつけて5桁で記入</t>
    <phoneticPr fontId="2"/>
  </si>
  <si>
    <t>手動でも後ろに｢0｣をつけて5～6桁で記入</t>
    <phoneticPr fontId="2"/>
  </si>
  <si>
    <t>手動でも後ろに｢0｣をつけて4桁で記入</t>
    <phoneticPr fontId="2"/>
  </si>
  <si>
    <t>3桁で記入</t>
    <rPh sb="1" eb="2">
      <t>ケタ</t>
    </rPh>
    <rPh sb="3" eb="5">
      <t>キニュウ</t>
    </rPh>
    <phoneticPr fontId="2"/>
  </si>
  <si>
    <t>3～4桁で記入</t>
    <phoneticPr fontId="2"/>
  </si>
  <si>
    <t>4桁で記入</t>
    <phoneticPr fontId="2"/>
  </si>
  <si>
    <t>記入例</t>
    <rPh sb="0" eb="2">
      <t>キニュウ</t>
    </rPh>
    <rPh sb="2" eb="3">
      <t>レイ</t>
    </rPh>
    <phoneticPr fontId="2"/>
  </si>
  <si>
    <t>尼崎　太郎</t>
    <rPh sb="0" eb="2">
      <t>アマガサキ</t>
    </rPh>
    <rPh sb="3" eb="5">
      <t>タロウ</t>
    </rPh>
    <phoneticPr fontId="2"/>
  </si>
  <si>
    <t>陸上　花子</t>
    <rPh sb="0" eb="2">
      <t>リクジョウ</t>
    </rPh>
    <rPh sb="3" eb="5">
      <t>ハナコ</t>
    </rPh>
    <phoneticPr fontId="2"/>
  </si>
  <si>
    <t>尼崎□□大</t>
    <rPh sb="0" eb="2">
      <t>アマガサキ</t>
    </rPh>
    <rPh sb="4" eb="5">
      <t>ダイ</t>
    </rPh>
    <phoneticPr fontId="2"/>
  </si>
  <si>
    <t>携帯or自宅電話№</t>
    <rPh sb="0" eb="2">
      <t>ケイタイ</t>
    </rPh>
    <rPh sb="4" eb="6">
      <t>ジタク</t>
    </rPh>
    <rPh sb="6" eb="8">
      <t>デンワ</t>
    </rPh>
    <phoneticPr fontId="2"/>
  </si>
  <si>
    <t>単価（円）</t>
    <rPh sb="0" eb="2">
      <t>タンカ</t>
    </rPh>
    <rPh sb="3" eb="4">
      <t>エン</t>
    </rPh>
    <phoneticPr fontId="2"/>
  </si>
  <si>
    <t>4（院生はM1など）</t>
    <rPh sb="2" eb="4">
      <t>インセイ</t>
    </rPh>
    <phoneticPr fontId="2"/>
  </si>
  <si>
    <t>ﾘﾚｰ申込票</t>
    <rPh sb="3" eb="5">
      <t>モウシコミ</t>
    </rPh>
    <rPh sb="5" eb="6">
      <t>ヒョウ</t>
    </rPh>
    <phoneticPr fontId="2"/>
  </si>
  <si>
    <t>6-101</t>
    <phoneticPr fontId="2"/>
  </si>
  <si>
    <t>№</t>
    <phoneticPr fontId="2"/>
  </si>
  <si>
    <t>各種目申込み人数</t>
  </si>
  <si>
    <t>種目</t>
    <rPh sb="0" eb="2">
      <t>シュモク</t>
    </rPh>
    <phoneticPr fontId="2"/>
  </si>
  <si>
    <t>申込み人数</t>
    <rPh sb="0" eb="2">
      <t>モウシコ</t>
    </rPh>
    <rPh sb="3" eb="5">
      <t>ニンズウ</t>
    </rPh>
    <phoneticPr fontId="2"/>
  </si>
  <si>
    <t>男子</t>
    <rPh sb="0" eb="2">
      <t>ダンシ</t>
    </rPh>
    <phoneticPr fontId="2"/>
  </si>
  <si>
    <t>１００ｍ</t>
    <phoneticPr fontId="2"/>
  </si>
  <si>
    <t>４００ｍ</t>
    <phoneticPr fontId="2"/>
  </si>
  <si>
    <t>８００ｍ</t>
    <phoneticPr fontId="2"/>
  </si>
  <si>
    <t>１５００ｍ</t>
    <phoneticPr fontId="2"/>
  </si>
  <si>
    <t>５０００ｍ</t>
    <phoneticPr fontId="2"/>
  </si>
  <si>
    <t>１１０ｍＨ</t>
    <phoneticPr fontId="2"/>
  </si>
  <si>
    <t>棒高跳</t>
    <rPh sb="0" eb="3">
      <t>ボウタカト</t>
    </rPh>
    <phoneticPr fontId="2"/>
  </si>
  <si>
    <t>走幅跳</t>
    <rPh sb="0" eb="1">
      <t>ハシ</t>
    </rPh>
    <rPh sb="1" eb="3">
      <t>ハバト</t>
    </rPh>
    <phoneticPr fontId="2"/>
  </si>
  <si>
    <t>円盤投</t>
    <rPh sb="0" eb="3">
      <t>エンバンナ</t>
    </rPh>
    <phoneticPr fontId="2"/>
  </si>
  <si>
    <t>やり投</t>
    <rPh sb="2" eb="3">
      <t>ナ</t>
    </rPh>
    <phoneticPr fontId="2"/>
  </si>
  <si>
    <t>女子</t>
    <rPh sb="0" eb="2">
      <t>ジョシ</t>
    </rPh>
    <phoneticPr fontId="2"/>
  </si>
  <si>
    <t>３０００ｍ</t>
    <phoneticPr fontId="2"/>
  </si>
  <si>
    <t>１００ｍＨ</t>
    <phoneticPr fontId="2"/>
  </si>
  <si>
    <t>砲丸投(6㎏)</t>
    <rPh sb="0" eb="3">
      <t>ホウガンナ</t>
    </rPh>
    <phoneticPr fontId="2"/>
  </si>
  <si>
    <t>円盤投(1.75㎏)</t>
    <rPh sb="0" eb="3">
      <t>エンバンナ</t>
    </rPh>
    <phoneticPr fontId="2"/>
  </si>
  <si>
    <t>三段跳</t>
    <rPh sb="0" eb="3">
      <t>サンダント</t>
    </rPh>
    <phoneticPr fontId="2"/>
  </si>
  <si>
    <t>砲丸投(4㎏)</t>
    <rPh sb="0" eb="3">
      <t>ホウガンナ</t>
    </rPh>
    <phoneticPr fontId="2"/>
  </si>
  <si>
    <t>円盤投(1㎏)</t>
    <rPh sb="0" eb="3">
      <t>エンバンナ</t>
    </rPh>
    <phoneticPr fontId="2"/>
  </si>
  <si>
    <t>4×100mR</t>
    <phoneticPr fontId="2"/>
  </si>
  <si>
    <t>所属陸協</t>
    <rPh sb="0" eb="2">
      <t>ショゾク</t>
    </rPh>
    <rPh sb="2" eb="3">
      <t>リク</t>
    </rPh>
    <rPh sb="3" eb="4">
      <t>キョウ</t>
    </rPh>
    <phoneticPr fontId="2"/>
  </si>
  <si>
    <t>尼崎市陸協</t>
    <rPh sb="0" eb="3">
      <t>アマガサキシ</t>
    </rPh>
    <rPh sb="3" eb="4">
      <t>リク</t>
    </rPh>
    <rPh sb="4" eb="5">
      <t>キョウ</t>
    </rPh>
    <phoneticPr fontId="2"/>
  </si>
  <si>
    <t>出身高校</t>
    <rPh sb="0" eb="2">
      <t>シュッシン</t>
    </rPh>
    <rPh sb="2" eb="4">
      <t>コウコウ</t>
    </rPh>
    <phoneticPr fontId="2"/>
  </si>
  <si>
    <t>阪神高校</t>
    <rPh sb="0" eb="2">
      <t>ハンシン</t>
    </rPh>
    <rPh sb="2" eb="4">
      <t>コウコウ</t>
    </rPh>
    <phoneticPr fontId="2"/>
  </si>
  <si>
    <t>西宮市陸協</t>
    <rPh sb="0" eb="3">
      <t>ニシノミヤシ</t>
    </rPh>
    <rPh sb="3" eb="4">
      <t>リク</t>
    </rPh>
    <rPh sb="4" eb="5">
      <t>キョウ</t>
    </rPh>
    <phoneticPr fontId="2"/>
  </si>
  <si>
    <t>男＝1
女＝2</t>
    <rPh sb="0" eb="1">
      <t>オトコ</t>
    </rPh>
    <phoneticPr fontId="2"/>
  </si>
  <si>
    <t>一般登録者は、登録郡市の
陸協名を記入</t>
    <rPh sb="0" eb="2">
      <t>イッパン</t>
    </rPh>
    <rPh sb="2" eb="5">
      <t>トウロクシャ</t>
    </rPh>
    <rPh sb="7" eb="9">
      <t>トウロク</t>
    </rPh>
    <rPh sb="9" eb="10">
      <t>グン</t>
    </rPh>
    <rPh sb="10" eb="11">
      <t>シ</t>
    </rPh>
    <rPh sb="13" eb="14">
      <t>リク</t>
    </rPh>
    <rPh sb="14" eb="15">
      <t>キョウ</t>
    </rPh>
    <rPh sb="15" eb="16">
      <t>メイ</t>
    </rPh>
    <rPh sb="17" eb="19">
      <t>キニュウ</t>
    </rPh>
    <phoneticPr fontId="2"/>
  </si>
  <si>
    <t>西宮○○ク</t>
    <rPh sb="0" eb="2">
      <t>ニシノミヤ</t>
    </rPh>
    <phoneticPr fontId="2"/>
  </si>
  <si>
    <t>4×100mR</t>
    <phoneticPr fontId="2"/>
  </si>
  <si>
    <t>手動でも後ろに｢0｣をつけて4桁で記入</t>
    <phoneticPr fontId="2"/>
  </si>
  <si>
    <t>できるだけ2名以上のご協力をお願いします。</t>
    <phoneticPr fontId="2"/>
  </si>
  <si>
    <t>推薦審判員</t>
    <rPh sb="0" eb="2">
      <t>スイセン</t>
    </rPh>
    <rPh sb="2" eb="5">
      <t>シンパンイン</t>
    </rPh>
    <phoneticPr fontId="2"/>
  </si>
  <si>
    <t>性</t>
    <rPh sb="0" eb="1">
      <t>セイ</t>
    </rPh>
    <phoneticPr fontId="2"/>
  </si>
  <si>
    <t>男子</t>
    <rPh sb="0" eb="1">
      <t>ダン</t>
    </rPh>
    <rPh sb="1" eb="2">
      <t>コ</t>
    </rPh>
    <phoneticPr fontId="2"/>
  </si>
  <si>
    <t>延べ数</t>
    <rPh sb="0" eb="1">
      <t>ノ</t>
    </rPh>
    <rPh sb="2" eb="3">
      <t>スウ</t>
    </rPh>
    <phoneticPr fontId="2"/>
  </si>
  <si>
    <t>手動でも後ろに｢0｣をつけて6桁で記入</t>
    <phoneticPr fontId="2"/>
  </si>
  <si>
    <t>送信する際は、件名に［団体名］（個人の場合は［出場者名］）をご記入ください。</t>
    <rPh sb="0" eb="2">
      <t>ソウシン</t>
    </rPh>
    <rPh sb="4" eb="5">
      <t>サイ</t>
    </rPh>
    <rPh sb="7" eb="9">
      <t>ケンメイ</t>
    </rPh>
    <rPh sb="31" eb="33">
      <t>キニュウ</t>
    </rPh>
    <phoneticPr fontId="2"/>
  </si>
  <si>
    <t>大会当日は、申込シートをプリントアウトして持参してください。</t>
    <rPh sb="0" eb="2">
      <t>タイカイ</t>
    </rPh>
    <rPh sb="2" eb="4">
      <t>トウジツ</t>
    </rPh>
    <rPh sb="6" eb="8">
      <t>モウシコミ</t>
    </rPh>
    <rPh sb="21" eb="23">
      <t>ジサン</t>
    </rPh>
    <phoneticPr fontId="2"/>
  </si>
  <si>
    <t>※当日のトラブル防止の為にご協力お願い致します。</t>
    <rPh sb="1" eb="3">
      <t>トウジツ</t>
    </rPh>
    <rPh sb="8" eb="10">
      <t>ボウシ</t>
    </rPh>
    <rPh sb="11" eb="12">
      <t>タメ</t>
    </rPh>
    <rPh sb="14" eb="16">
      <t>キョウリョク</t>
    </rPh>
    <rPh sb="17" eb="18">
      <t>ネガ</t>
    </rPh>
    <rPh sb="19" eb="20">
      <t>イタ</t>
    </rPh>
    <phoneticPr fontId="2"/>
  </si>
  <si>
    <t>申込
期日</t>
    <rPh sb="0" eb="2">
      <t>モウシコミ</t>
    </rPh>
    <rPh sb="3" eb="5">
      <t>キジツ</t>
    </rPh>
    <phoneticPr fontId="2"/>
  </si>
  <si>
    <t>申込
先</t>
    <rPh sb="0" eb="2">
      <t>モウシコミ</t>
    </rPh>
    <rPh sb="3" eb="4">
      <t>サキ</t>
    </rPh>
    <phoneticPr fontId="2"/>
  </si>
  <si>
    <t>①所属名</t>
    <rPh sb="1" eb="3">
      <t>ショゾク</t>
    </rPh>
    <rPh sb="3" eb="4">
      <t>メイ</t>
    </rPh>
    <phoneticPr fontId="2"/>
  </si>
  <si>
    <t>②申込責任者</t>
    <rPh sb="1" eb="3">
      <t>モウシコミ</t>
    </rPh>
    <rPh sb="3" eb="6">
      <t>セキニンシャ</t>
    </rPh>
    <phoneticPr fontId="2"/>
  </si>
  <si>
    <t>③申込責任者連絡先（携帯電話等）</t>
    <rPh sb="1" eb="3">
      <t>モウシコミ</t>
    </rPh>
    <rPh sb="3" eb="6">
      <t>セキニンシャ</t>
    </rPh>
    <rPh sb="6" eb="9">
      <t>レンラクサキ</t>
    </rPh>
    <rPh sb="10" eb="12">
      <t>ケイタイ</t>
    </rPh>
    <rPh sb="12" eb="14">
      <t>デンワ</t>
    </rPh>
    <rPh sb="14" eb="15">
      <t>トウ</t>
    </rPh>
    <phoneticPr fontId="2"/>
  </si>
  <si>
    <t>（１）</t>
    <phoneticPr fontId="2"/>
  </si>
  <si>
    <t>(注)１</t>
    <rPh sb="1" eb="2">
      <t>チュウ</t>
    </rPh>
    <phoneticPr fontId="2"/>
  </si>
  <si>
    <t>(注)２</t>
    <rPh sb="1" eb="2">
      <t>チュウ</t>
    </rPh>
    <phoneticPr fontId="2"/>
  </si>
  <si>
    <t>（２）</t>
    <phoneticPr fontId="2"/>
  </si>
  <si>
    <t>(注)３</t>
    <rPh sb="1" eb="2">
      <t>チュウ</t>
    </rPh>
    <phoneticPr fontId="2"/>
  </si>
  <si>
    <t>申込みファイルを添付して、下記申込み先へ送信してください。</t>
    <rPh sb="0" eb="2">
      <t>モウシコ</t>
    </rPh>
    <rPh sb="13" eb="15">
      <t>カキ</t>
    </rPh>
    <rPh sb="15" eb="17">
      <t>モウシコ</t>
    </rPh>
    <rPh sb="18" eb="19">
      <t>サキ</t>
    </rPh>
    <rPh sb="20" eb="22">
      <t>ソウシン</t>
    </rPh>
    <phoneticPr fontId="2"/>
  </si>
  <si>
    <t>ファイル名は［団体名］（個人の場合は［出場者名］）にしてください。</t>
    <phoneticPr fontId="2"/>
  </si>
  <si>
    <t>申込先アドレス：</t>
    <rPh sb="0" eb="3">
      <t>モウシコミサキ</t>
    </rPh>
    <phoneticPr fontId="2"/>
  </si>
  <si>
    <t>様式１と申込票の黄色い色掛け部分の該当箇所に必要事項をご記入ください。</t>
    <rPh sb="0" eb="2">
      <t>ヨウシキ</t>
    </rPh>
    <rPh sb="4" eb="7">
      <t>モウシコミヒョウ</t>
    </rPh>
    <rPh sb="8" eb="10">
      <t>キイロ</t>
    </rPh>
    <rPh sb="11" eb="12">
      <t>イロ</t>
    </rPh>
    <rPh sb="12" eb="13">
      <t>カ</t>
    </rPh>
    <rPh sb="14" eb="16">
      <t>ブブン</t>
    </rPh>
    <rPh sb="17" eb="19">
      <t>ガイトウ</t>
    </rPh>
    <rPh sb="19" eb="21">
      <t>カショ</t>
    </rPh>
    <rPh sb="22" eb="24">
      <t>ヒツヨウ</t>
    </rPh>
    <rPh sb="24" eb="26">
      <t>ジコウ</t>
    </rPh>
    <rPh sb="28" eb="30">
      <t>キニュウ</t>
    </rPh>
    <phoneticPr fontId="2"/>
  </si>
  <si>
    <t>様式１</t>
    <rPh sb="0" eb="2">
      <t>ヨウシキ</t>
    </rPh>
    <phoneticPr fontId="2"/>
  </si>
  <si>
    <t>団体名・申込責任者・連絡先に直接入力してください。</t>
    <rPh sb="4" eb="6">
      <t>モウシコミ</t>
    </rPh>
    <rPh sb="6" eb="9">
      <t>セキニンシャ</t>
    </rPh>
    <rPh sb="10" eb="13">
      <t>レンラクサキ</t>
    </rPh>
    <phoneticPr fontId="2"/>
  </si>
  <si>
    <t>個人種目の申込人数とリレー種目の申込チーム数を直接入力してください。</t>
    <rPh sb="0" eb="2">
      <t>コジン</t>
    </rPh>
    <rPh sb="2" eb="4">
      <t>シュモク</t>
    </rPh>
    <rPh sb="5" eb="7">
      <t>モウシコミ</t>
    </rPh>
    <rPh sb="7" eb="9">
      <t>ニンズウ</t>
    </rPh>
    <rPh sb="13" eb="15">
      <t>シュモク</t>
    </rPh>
    <rPh sb="16" eb="18">
      <t>モウシコミ</t>
    </rPh>
    <rPh sb="21" eb="22">
      <t>スウ</t>
    </rPh>
    <rPh sb="23" eb="25">
      <t>チョクセツ</t>
    </rPh>
    <rPh sb="25" eb="27">
      <t>ニュウリョク</t>
    </rPh>
    <phoneticPr fontId="2"/>
  </si>
  <si>
    <t>推薦審判員の氏名と、希望審判種別を直接入力してください。</t>
    <rPh sb="0" eb="2">
      <t>スイセン</t>
    </rPh>
    <rPh sb="2" eb="5">
      <t>シンパンイン</t>
    </rPh>
    <rPh sb="6" eb="8">
      <t>シメイ</t>
    </rPh>
    <rPh sb="10" eb="12">
      <t>キボウ</t>
    </rPh>
    <rPh sb="12" eb="14">
      <t>シンパン</t>
    </rPh>
    <rPh sb="14" eb="16">
      <t>シュベツ</t>
    </rPh>
    <rPh sb="17" eb="19">
      <t>チョクセツ</t>
    </rPh>
    <rPh sb="19" eb="21">
      <t>ニュウリョク</t>
    </rPh>
    <phoneticPr fontId="2"/>
  </si>
  <si>
    <t>（３）</t>
    <phoneticPr fontId="2"/>
  </si>
  <si>
    <t>申込票</t>
    <rPh sb="0" eb="3">
      <t>モウシコミヒョウ</t>
    </rPh>
    <phoneticPr fontId="2"/>
  </si>
  <si>
    <t>学連登録者は、出身高校名を記入すること。</t>
    <rPh sb="0" eb="1">
      <t>ガク</t>
    </rPh>
    <rPh sb="1" eb="2">
      <t>レン</t>
    </rPh>
    <rPh sb="2" eb="5">
      <t>トウロクシャ</t>
    </rPh>
    <rPh sb="7" eb="9">
      <t>シュッシン</t>
    </rPh>
    <rPh sb="9" eb="12">
      <t>コウコウメイ</t>
    </rPh>
    <rPh sb="13" eb="15">
      <t>キニュウ</t>
    </rPh>
    <phoneticPr fontId="2"/>
  </si>
  <si>
    <t>一般登録者は、登録郡市陸協名を記入すること。</t>
    <rPh sb="0" eb="2">
      <t>イッパン</t>
    </rPh>
    <rPh sb="2" eb="5">
      <t>トウロクシャ</t>
    </rPh>
    <rPh sb="7" eb="9">
      <t>トウロク</t>
    </rPh>
    <rPh sb="9" eb="10">
      <t>グン</t>
    </rPh>
    <rPh sb="10" eb="11">
      <t>シ</t>
    </rPh>
    <rPh sb="11" eb="12">
      <t>リク</t>
    </rPh>
    <rPh sb="12" eb="13">
      <t>キョウ</t>
    </rPh>
    <rPh sb="13" eb="14">
      <t>メイ</t>
    </rPh>
    <rPh sb="15" eb="17">
      <t>キニュウ</t>
    </rPh>
    <phoneticPr fontId="2"/>
  </si>
  <si>
    <t>登録ﾅﾝﾊﾞｰ</t>
    <rPh sb="0" eb="2">
      <t>トウロク</t>
    </rPh>
    <phoneticPr fontId="2"/>
  </si>
  <si>
    <t>半角数字
で入力</t>
    <rPh sb="0" eb="2">
      <t>ハンカク</t>
    </rPh>
    <rPh sb="2" eb="4">
      <t>スウジ</t>
    </rPh>
    <phoneticPr fontId="2"/>
  </si>
  <si>
    <t>姓と名の間は
全角スペース1字</t>
    <rPh sb="0" eb="1">
      <t>セイ</t>
    </rPh>
    <rPh sb="2" eb="3">
      <t>メイ</t>
    </rPh>
    <rPh sb="4" eb="5">
      <t>アイダ</t>
    </rPh>
    <phoneticPr fontId="2"/>
  </si>
  <si>
    <t>中体連・
高体連・
学連登録者は必ず入力</t>
    <rPh sb="0" eb="3">
      <t>チュウタイレン</t>
    </rPh>
    <rPh sb="5" eb="6">
      <t>コウ</t>
    </rPh>
    <rPh sb="6" eb="7">
      <t>タイ</t>
    </rPh>
    <rPh sb="7" eb="8">
      <t>レン</t>
    </rPh>
    <rPh sb="10" eb="11">
      <t>ガク</t>
    </rPh>
    <rPh sb="11" eb="12">
      <t>レン</t>
    </rPh>
    <rPh sb="12" eb="15">
      <t>トウロクシャ</t>
    </rPh>
    <rPh sb="16" eb="17">
      <t>カナラ</t>
    </rPh>
    <rPh sb="18" eb="20">
      <t>ニュウリョク</t>
    </rPh>
    <phoneticPr fontId="2"/>
  </si>
  <si>
    <t>学連登録者は
出身高校名
を記入</t>
    <rPh sb="7" eb="9">
      <t>シュッシン</t>
    </rPh>
    <rPh sb="9" eb="12">
      <t>コウコウメイ</t>
    </rPh>
    <rPh sb="14" eb="16">
      <t>キニュウ</t>
    </rPh>
    <phoneticPr fontId="2"/>
  </si>
  <si>
    <t>半角数字
で記入</t>
    <rPh sb="0" eb="2">
      <t>ハンカク</t>
    </rPh>
    <rPh sb="2" eb="4">
      <t>スウジ</t>
    </rPh>
    <rPh sb="6" eb="8">
      <t>キニュウ</t>
    </rPh>
    <phoneticPr fontId="2"/>
  </si>
  <si>
    <t>右の表を参照してください</t>
    <rPh sb="0" eb="1">
      <t>ミギ</t>
    </rPh>
    <rPh sb="2" eb="3">
      <t>ヒョウ</t>
    </rPh>
    <rPh sb="4" eb="6">
      <t>サンショウ</t>
    </rPh>
    <phoneticPr fontId="2"/>
  </si>
  <si>
    <t>種目№を
半角数字で記入</t>
    <rPh sb="10" eb="12">
      <t>キニュウ</t>
    </rPh>
    <phoneticPr fontId="2"/>
  </si>
  <si>
    <t>④エクセルファイルの添付（ファイル名は上記参照）</t>
    <rPh sb="10" eb="12">
      <t>テンプ</t>
    </rPh>
    <rPh sb="17" eb="18">
      <t>メイ</t>
    </rPh>
    <rPh sb="19" eb="21">
      <t>ジョウキ</t>
    </rPh>
    <rPh sb="21" eb="23">
      <t>サンショウ</t>
    </rPh>
    <phoneticPr fontId="2"/>
  </si>
  <si>
    <t>(注)４</t>
    <rPh sb="1" eb="2">
      <t>チュウ</t>
    </rPh>
    <phoneticPr fontId="2"/>
  </si>
  <si>
    <t>性別番号、登録ナンバー、氏名、所属名、学年の欄に直接入力してください。</t>
    <rPh sb="5" eb="7">
      <t>トウロク</t>
    </rPh>
    <rPh sb="17" eb="18">
      <t>ナ</t>
    </rPh>
    <rPh sb="22" eb="23">
      <t>ラン</t>
    </rPh>
    <rPh sb="24" eb="26">
      <t>チョクセツ</t>
    </rPh>
    <rPh sb="26" eb="28">
      <t>ニュウリョク</t>
    </rPh>
    <phoneticPr fontId="2"/>
  </si>
  <si>
    <t>性別番号・登録ナンバー・学年は、すべて半角数字で記入すること。</t>
    <rPh sb="5" eb="7">
      <t>トウロク</t>
    </rPh>
    <phoneticPr fontId="2"/>
  </si>
  <si>
    <t>種目№と申込記録を入力してください。</t>
    <rPh sb="0" eb="2">
      <t>シュモク</t>
    </rPh>
    <rPh sb="4" eb="6">
      <t>モウシコミ</t>
    </rPh>
    <rPh sb="6" eb="8">
      <t>キロク</t>
    </rPh>
    <rPh sb="9" eb="11">
      <t>ニュウリョク</t>
    </rPh>
    <phoneticPr fontId="2"/>
  </si>
  <si>
    <t>送信
内容</t>
    <rPh sb="0" eb="2">
      <t>ソウシン</t>
    </rPh>
    <rPh sb="3" eb="5">
      <t>ナイヨウ</t>
    </rPh>
    <phoneticPr fontId="2"/>
  </si>
  <si>
    <t>（２）</t>
    <phoneticPr fontId="2"/>
  </si>
  <si>
    <t>申込シートの記入方法（必読）</t>
    <rPh sb="0" eb="2">
      <t>モウシコミ</t>
    </rPh>
    <rPh sb="6" eb="8">
      <t>キニュウ</t>
    </rPh>
    <rPh sb="8" eb="10">
      <t>ホウホウ</t>
    </rPh>
    <rPh sb="11" eb="13">
      <t>ヒツドク</t>
    </rPh>
    <phoneticPr fontId="2"/>
  </si>
  <si>
    <t>所属名は、陸連登録の略称名とする。</t>
    <rPh sb="0" eb="2">
      <t>ショゾク</t>
    </rPh>
    <rPh sb="2" eb="3">
      <t>メイ</t>
    </rPh>
    <rPh sb="5" eb="7">
      <t>リクレン</t>
    </rPh>
    <rPh sb="7" eb="9">
      <t>トウロク</t>
    </rPh>
    <rPh sb="10" eb="12">
      <t>リャクショウ</t>
    </rPh>
    <rPh sb="12" eb="13">
      <t>メイ</t>
    </rPh>
    <phoneticPr fontId="2"/>
  </si>
  <si>
    <t>中学・高校の団体は、帯同審判員が必要です。</t>
    <rPh sb="0" eb="2">
      <t>チュウガク</t>
    </rPh>
    <rPh sb="3" eb="5">
      <t>コウコウ</t>
    </rPh>
    <rPh sb="6" eb="8">
      <t>ダンタイ</t>
    </rPh>
    <rPh sb="10" eb="12">
      <t>タイドウ</t>
    </rPh>
    <rPh sb="12" eb="15">
      <t>シンパンイン</t>
    </rPh>
    <rPh sb="16" eb="18">
      <t>ヒツヨウ</t>
    </rPh>
    <phoneticPr fontId="2"/>
  </si>
  <si>
    <t>公認審判員の資格がない方でも、可能な部署はあります。</t>
    <rPh sb="0" eb="2">
      <t>コウニン</t>
    </rPh>
    <rPh sb="2" eb="5">
      <t>シンパンイン</t>
    </rPh>
    <rPh sb="6" eb="8">
      <t>シカク</t>
    </rPh>
    <rPh sb="11" eb="12">
      <t>カタ</t>
    </rPh>
    <rPh sb="15" eb="17">
      <t>カノウ</t>
    </rPh>
    <rPh sb="18" eb="20">
      <t>ブショ</t>
    </rPh>
    <phoneticPr fontId="2"/>
  </si>
  <si>
    <t>全種目数、リレー申込数、料金を確認してから、メールの送信をしてください。</t>
    <rPh sb="0" eb="1">
      <t>ゼン</t>
    </rPh>
    <rPh sb="1" eb="3">
      <t>シュモク</t>
    </rPh>
    <rPh sb="3" eb="4">
      <t>スウ</t>
    </rPh>
    <rPh sb="8" eb="10">
      <t>モウシコミ</t>
    </rPh>
    <rPh sb="10" eb="11">
      <t>スウ</t>
    </rPh>
    <rPh sb="12" eb="14">
      <t>リョウキン</t>
    </rPh>
    <rPh sb="15" eb="17">
      <t>カクニン</t>
    </rPh>
    <rPh sb="26" eb="28">
      <t>ソウシン</t>
    </rPh>
    <phoneticPr fontId="2"/>
  </si>
  <si>
    <t>走高跳</t>
    <rPh sb="0" eb="1">
      <t>ソウ</t>
    </rPh>
    <rPh sb="1" eb="3">
      <t>タカトビ</t>
    </rPh>
    <phoneticPr fontId="2"/>
  </si>
  <si>
    <t>棒高跳</t>
    <rPh sb="0" eb="1">
      <t>ボウ</t>
    </rPh>
    <rPh sb="1" eb="3">
      <t>タカト</t>
    </rPh>
    <phoneticPr fontId="2"/>
  </si>
  <si>
    <t>大会運営上、必ず１名以上の協力をお願いします（各団体２名以上が望ましい）。</t>
    <rPh sb="0" eb="2">
      <t>タイカイ</t>
    </rPh>
    <rPh sb="2" eb="5">
      <t>ウンエイジョウ</t>
    </rPh>
    <rPh sb="6" eb="7">
      <t>カナラ</t>
    </rPh>
    <rPh sb="9" eb="10">
      <t>メイ</t>
    </rPh>
    <rPh sb="10" eb="12">
      <t>イジョウ</t>
    </rPh>
    <rPh sb="13" eb="15">
      <t>キョウリョク</t>
    </rPh>
    <rPh sb="17" eb="18">
      <t>ネガ</t>
    </rPh>
    <rPh sb="23" eb="26">
      <t>カクダンタイ</t>
    </rPh>
    <rPh sb="27" eb="28">
      <t>メイ</t>
    </rPh>
    <rPh sb="28" eb="30">
      <t>イジョウ</t>
    </rPh>
    <rPh sb="31" eb="32">
      <t>ノゾ</t>
    </rPh>
    <phoneticPr fontId="2"/>
  </si>
  <si>
    <t>審判希望部署</t>
    <rPh sb="0" eb="2">
      <t>シンパン</t>
    </rPh>
    <rPh sb="2" eb="4">
      <t>キボウ</t>
    </rPh>
    <rPh sb="4" eb="6">
      <t>ブショ</t>
    </rPh>
    <phoneticPr fontId="2"/>
  </si>
  <si>
    <t>amarikuentry@yahoo.co.jp</t>
  </si>
  <si>
    <t>第53回　阪神陸上競技選手権大会申込みシート</t>
    <rPh sb="0" eb="1">
      <t>ダイ</t>
    </rPh>
    <rPh sb="3" eb="4">
      <t>カイ</t>
    </rPh>
    <rPh sb="5" eb="7">
      <t>ハンシン</t>
    </rPh>
    <rPh sb="7" eb="9">
      <t>リクジョウ</t>
    </rPh>
    <rPh sb="9" eb="11">
      <t>キョウギ</t>
    </rPh>
    <rPh sb="11" eb="14">
      <t>センシュケン</t>
    </rPh>
    <rPh sb="14" eb="16">
      <t>タイカイ</t>
    </rPh>
    <rPh sb="16" eb="18">
      <t>モウシコ</t>
    </rPh>
    <phoneticPr fontId="2"/>
  </si>
  <si>
    <t>第53回　阪神陸上競技選手権　申込用紙</t>
    <rPh sb="0" eb="1">
      <t>ダイ</t>
    </rPh>
    <rPh sb="3" eb="4">
      <t>カイ</t>
    </rPh>
    <phoneticPr fontId="2"/>
  </si>
  <si>
    <t>個人種目の参加料は、１人につき700円であり、１種目につきではありません。</t>
    <rPh sb="0" eb="2">
      <t>コジン</t>
    </rPh>
    <rPh sb="2" eb="4">
      <t>シュモク</t>
    </rPh>
    <rPh sb="5" eb="8">
      <t>サンカリョウ</t>
    </rPh>
    <rPh sb="11" eb="12">
      <t>ニン</t>
    </rPh>
    <rPh sb="18" eb="19">
      <t>エン</t>
    </rPh>
    <rPh sb="24" eb="26">
      <t>シュモク</t>
    </rPh>
    <phoneticPr fontId="2"/>
  </si>
  <si>
    <t>中体連登録者は、学校番号と個人番号の間に「-」を入れる。(例)　100-01</t>
    <rPh sb="0" eb="1">
      <t>チュウ</t>
    </rPh>
    <rPh sb="1" eb="2">
      <t>タイ</t>
    </rPh>
    <rPh sb="2" eb="3">
      <t>レン</t>
    </rPh>
    <rPh sb="3" eb="6">
      <t>トウロクシャ</t>
    </rPh>
    <rPh sb="8" eb="10">
      <t>ガッコウ</t>
    </rPh>
    <rPh sb="10" eb="12">
      <t>バンゴウ</t>
    </rPh>
    <rPh sb="13" eb="15">
      <t>コジン</t>
    </rPh>
    <rPh sb="15" eb="17">
      <t>バンゴウ</t>
    </rPh>
    <rPh sb="18" eb="19">
      <t>アイダ</t>
    </rPh>
    <rPh sb="24" eb="25">
      <t>イ</t>
    </rPh>
    <phoneticPr fontId="2"/>
  </si>
  <si>
    <t>学連登録者は、地区番号と個人番号の間に「-」を入れる。　(例)　6-1001</t>
    <rPh sb="0" eb="1">
      <t>ガク</t>
    </rPh>
    <rPh sb="1" eb="2">
      <t>レン</t>
    </rPh>
    <rPh sb="2" eb="5">
      <t>トウロクシャ</t>
    </rPh>
    <rPh sb="7" eb="9">
      <t>チク</t>
    </rPh>
    <rPh sb="9" eb="11">
      <t>バンゴウ</t>
    </rPh>
    <rPh sb="12" eb="14">
      <t>コジン</t>
    </rPh>
    <rPh sb="14" eb="16">
      <t>バンゴウ</t>
    </rPh>
    <rPh sb="17" eb="18">
      <t>アイダ</t>
    </rPh>
    <rPh sb="23" eb="24">
      <t>イ</t>
    </rPh>
    <phoneticPr fontId="2"/>
  </si>
  <si>
    <t>中体連は「－中」、高体連は「－高」、学連は「－大」、高専は「－高専」を</t>
    <phoneticPr fontId="2"/>
  </si>
  <si>
    <t>つけること。</t>
    <phoneticPr fontId="2"/>
  </si>
  <si>
    <t>こと。</t>
    <phoneticPr fontId="2"/>
  </si>
  <si>
    <t>種目№・申込記録は、申込票右の一覧表を参照し、すべて半角数字で記入する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</si>
</sst>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color indexed="8"/>
      <name val="ＭＳ Ｐゴシック"/>
      <family val="3"/>
      <charset val="128"/>
    </font>
    <font>
      <sz val="20"/>
      <color indexed="8"/>
      <name val="BIZ UDゴシック"/>
      <family val="3"/>
      <charset val="128"/>
    </font>
    <font>
      <sz val="11"/>
      <color indexed="8"/>
      <name val="BIZ UDゴシック"/>
      <family val="3"/>
      <charset val="128"/>
    </font>
    <font>
      <b/>
      <sz val="14"/>
      <color theme="3" tint="-0.249977111117893"/>
      <name val="BIZ UDゴシック"/>
      <family val="3"/>
      <charset val="128"/>
    </font>
    <font>
      <sz val="14"/>
      <color indexed="8"/>
      <name val="BIZ UDゴシック"/>
      <family val="3"/>
      <charset val="128"/>
    </font>
    <font>
      <sz val="12"/>
      <color indexed="8"/>
      <name val="BIZ UDゴシック"/>
      <family val="3"/>
      <charset val="128"/>
    </font>
    <font>
      <b/>
      <sz val="12"/>
      <color indexed="8"/>
      <name val="BIZ UDゴシック"/>
      <family val="3"/>
      <charset val="128"/>
    </font>
    <font>
      <b/>
      <sz val="11"/>
      <color indexed="8"/>
      <name val="BIZ UDゴシック"/>
      <family val="3"/>
      <charset val="128"/>
    </font>
    <font>
      <b/>
      <sz val="11"/>
      <color indexed="10"/>
      <name val="BIZ UDゴシック"/>
      <family val="3"/>
      <charset val="128"/>
    </font>
    <font>
      <sz val="11"/>
      <color indexed="10"/>
      <name val="BIZ UDゴシック"/>
      <family val="3"/>
      <charset val="128"/>
    </font>
    <font>
      <b/>
      <sz val="16"/>
      <color indexed="8"/>
      <name val="BIZ UDゴシック"/>
      <family val="3"/>
      <charset val="128"/>
    </font>
    <font>
      <b/>
      <sz val="16"/>
      <color rgb="FFFF0000"/>
      <name val="BIZ UDゴシック"/>
      <family val="3"/>
      <charset val="128"/>
    </font>
    <font>
      <u/>
      <sz val="11"/>
      <color indexed="12"/>
      <name val="BIZ UDゴシック"/>
      <family val="3"/>
      <charset val="128"/>
    </font>
    <font>
      <b/>
      <sz val="14"/>
      <color indexed="8"/>
      <name val="BIZ UDゴシック"/>
      <family val="3"/>
      <charset val="128"/>
    </font>
    <font>
      <b/>
      <sz val="12"/>
      <name val="BIZ UDゴシック"/>
      <family val="3"/>
      <charset val="128"/>
    </font>
    <font>
      <sz val="11"/>
      <name val="BIZ UDゴシック"/>
      <family val="3"/>
      <charset val="128"/>
    </font>
    <font>
      <b/>
      <u/>
      <sz val="12"/>
      <color indexed="12"/>
      <name val="BIZ UDゴシック"/>
      <family val="3"/>
      <charset val="128"/>
    </font>
    <font>
      <sz val="11"/>
      <color indexed="12"/>
      <name val="BIZ UDゴシック"/>
      <family val="3"/>
      <charset val="128"/>
    </font>
    <font>
      <b/>
      <sz val="11"/>
      <name val="BIZ UDゴシック"/>
      <family val="3"/>
      <charset val="128"/>
    </font>
    <font>
      <b/>
      <i/>
      <sz val="11"/>
      <name val="BIZ UDゴシック"/>
      <family val="3"/>
      <charset val="128"/>
    </font>
    <font>
      <b/>
      <sz val="14"/>
      <color rgb="FFFF0000"/>
      <name val="BIZ UDゴシック"/>
      <family val="3"/>
      <charset val="128"/>
    </font>
    <font>
      <b/>
      <sz val="14"/>
      <name val="BIZ UDゴシック"/>
      <family val="3"/>
      <charset val="128"/>
    </font>
    <font>
      <u/>
      <sz val="16"/>
      <color indexed="12"/>
      <name val="BIZ UDゴシック"/>
      <family val="3"/>
      <charset val="128"/>
    </font>
    <font>
      <b/>
      <u/>
      <sz val="16"/>
      <color indexed="12"/>
      <name val="BIZ UDゴシック"/>
      <family val="3"/>
      <charset val="128"/>
    </font>
    <font>
      <sz val="12"/>
      <name val="BIZ UDゴシック"/>
      <family val="3"/>
      <charset val="128"/>
    </font>
    <font>
      <sz val="10"/>
      <color indexed="10"/>
      <name val="BIZ UDゴシック"/>
      <family val="3"/>
      <charset val="128"/>
    </font>
    <font>
      <sz val="10"/>
      <name val="BIZ UDゴシック"/>
      <family val="3"/>
      <charset val="128"/>
    </font>
  </fonts>
  <fills count="6">
    <fill>
      <patternFill patternType="none"/>
    </fill>
    <fill>
      <patternFill patternType="gray125"/>
    </fill>
    <fill>
      <patternFill patternType="solid">
        <fgColor indexed="13"/>
        <bgColor indexed="64"/>
      </patternFill>
    </fill>
    <fill>
      <patternFill patternType="solid">
        <fgColor indexed="45"/>
        <bgColor indexed="64"/>
      </patternFill>
    </fill>
    <fill>
      <patternFill patternType="solid">
        <fgColor indexed="51"/>
        <bgColor indexed="64"/>
      </patternFill>
    </fill>
    <fill>
      <patternFill patternType="solid">
        <fgColor indexed="1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5">
    <xf numFmtId="0" fontId="0" fillId="0" borderId="0"/>
    <xf numFmtId="0" fontId="3" fillId="0" borderId="0" applyNumberFormat="0" applyFill="0" applyBorder="0" applyAlignment="0" applyProtection="0">
      <alignment vertical="top"/>
      <protection locked="0"/>
    </xf>
    <xf numFmtId="0" fontId="1" fillId="0" borderId="0">
      <alignment vertical="center"/>
    </xf>
    <xf numFmtId="0" fontId="4" fillId="0" borderId="0">
      <alignment vertical="center"/>
    </xf>
    <xf numFmtId="0" fontId="4" fillId="0" borderId="0">
      <alignment vertical="center"/>
    </xf>
  </cellStyleXfs>
  <cellXfs count="194">
    <xf numFmtId="0" fontId="0" fillId="0" borderId="0" xfId="0"/>
    <xf numFmtId="0" fontId="6" fillId="0" borderId="0" xfId="4" applyFont="1">
      <alignment vertical="center"/>
    </xf>
    <xf numFmtId="0" fontId="6" fillId="0" borderId="0" xfId="4" applyFont="1" applyAlignment="1">
      <alignment horizontal="left" vertical="center" wrapText="1"/>
    </xf>
    <xf numFmtId="0" fontId="6" fillId="0" borderId="0" xfId="4" applyFont="1" applyAlignment="1">
      <alignment horizontal="right" vertical="center" wrapText="1"/>
    </xf>
    <xf numFmtId="0" fontId="8" fillId="0" borderId="0" xfId="4" applyFont="1" applyAlignment="1">
      <alignment horizontal="center" vertical="center" wrapText="1"/>
    </xf>
    <xf numFmtId="0" fontId="8" fillId="0" borderId="0" xfId="4" applyFont="1" applyAlignment="1">
      <alignment vertical="center" wrapText="1"/>
    </xf>
    <xf numFmtId="0" fontId="8" fillId="0" borderId="0" xfId="4" applyFont="1" applyAlignment="1">
      <alignment horizontal="right" vertical="center" wrapText="1"/>
    </xf>
    <xf numFmtId="0" fontId="8" fillId="0" borderId="0" xfId="4" applyFont="1">
      <alignment vertical="center"/>
    </xf>
    <xf numFmtId="0" fontId="9" fillId="0" borderId="0" xfId="4" applyFont="1" applyAlignment="1">
      <alignment horizontal="left" vertical="center" wrapText="1"/>
    </xf>
    <xf numFmtId="0" fontId="9" fillId="0" borderId="0" xfId="4" quotePrefix="1" applyFont="1" applyAlignment="1">
      <alignment horizontal="center" vertical="center"/>
    </xf>
    <xf numFmtId="0" fontId="9" fillId="0" borderId="0" xfId="4" applyFont="1">
      <alignment vertical="center"/>
    </xf>
    <xf numFmtId="0" fontId="6" fillId="0" borderId="0" xfId="4" quotePrefix="1" applyFont="1" applyAlignment="1">
      <alignment horizontal="center" vertical="center"/>
    </xf>
    <xf numFmtId="0" fontId="6" fillId="0" borderId="0" xfId="4" applyFont="1" applyAlignment="1">
      <alignment horizontal="center" vertical="center" wrapText="1"/>
    </xf>
    <xf numFmtId="0" fontId="6" fillId="0" borderId="0" xfId="4" applyFont="1" applyAlignment="1">
      <alignment vertical="center" wrapText="1"/>
    </xf>
    <xf numFmtId="0" fontId="6" fillId="0" borderId="0" xfId="4" quotePrefix="1" applyFont="1" applyAlignment="1">
      <alignment horizontal="right" vertical="center"/>
    </xf>
    <xf numFmtId="0" fontId="11" fillId="5" borderId="0" xfId="4" applyFont="1" applyFill="1" applyAlignment="1">
      <alignment horizontal="center" vertical="center"/>
    </xf>
    <xf numFmtId="0" fontId="6" fillId="0" borderId="0" xfId="4" applyFont="1" applyAlignment="1">
      <alignment horizontal="center" vertical="center"/>
    </xf>
    <xf numFmtId="0" fontId="8" fillId="0" borderId="0" xfId="4" applyFont="1" applyAlignment="1">
      <alignment horizontal="center" vertical="center"/>
    </xf>
    <xf numFmtId="0" fontId="12" fillId="0" borderId="0" xfId="4" applyFont="1">
      <alignment vertical="center"/>
    </xf>
    <xf numFmtId="0" fontId="13" fillId="0" borderId="0" xfId="4" applyFont="1">
      <alignment vertical="center"/>
    </xf>
    <xf numFmtId="0" fontId="11" fillId="0" borderId="0" xfId="4" applyFont="1">
      <alignment vertical="center"/>
    </xf>
    <xf numFmtId="0" fontId="15" fillId="4" borderId="27" xfId="4" applyFont="1" applyFill="1" applyBorder="1">
      <alignment vertical="center"/>
    </xf>
    <xf numFmtId="0" fontId="15" fillId="4" borderId="28" xfId="4" applyFont="1" applyFill="1" applyBorder="1">
      <alignment vertical="center"/>
    </xf>
    <xf numFmtId="0" fontId="16" fillId="4" borderId="36" xfId="1" applyFont="1" applyFill="1" applyBorder="1" applyAlignment="1" applyProtection="1">
      <alignment vertical="center"/>
    </xf>
    <xf numFmtId="0" fontId="14" fillId="4" borderId="29" xfId="4" applyFont="1" applyFill="1" applyBorder="1">
      <alignment vertical="center"/>
    </xf>
    <xf numFmtId="0" fontId="17" fillId="4" borderId="30" xfId="4" applyFont="1" applyFill="1" applyBorder="1" applyAlignment="1">
      <alignment horizontal="left" vertical="center"/>
    </xf>
    <xf numFmtId="0" fontId="17" fillId="4" borderId="0" xfId="4" applyFont="1" applyFill="1" applyAlignment="1">
      <alignment horizontal="left" vertical="center"/>
    </xf>
    <xf numFmtId="0" fontId="8" fillId="4" borderId="31" xfId="4" applyFont="1" applyFill="1" applyBorder="1">
      <alignment vertical="center"/>
    </xf>
    <xf numFmtId="0" fontId="17" fillId="4" borderId="32" xfId="4" applyFont="1" applyFill="1" applyBorder="1" applyAlignment="1">
      <alignment horizontal="left" vertical="center"/>
    </xf>
    <xf numFmtId="0" fontId="17" fillId="4" borderId="33" xfId="4" applyFont="1" applyFill="1" applyBorder="1" applyAlignment="1">
      <alignment horizontal="left" vertical="center"/>
    </xf>
    <xf numFmtId="0" fontId="8" fillId="4" borderId="34" xfId="4" applyFont="1" applyFill="1" applyBorder="1">
      <alignment vertical="center"/>
    </xf>
    <xf numFmtId="0" fontId="20" fillId="0" borderId="0" xfId="1" applyFont="1" applyBorder="1" applyAlignment="1" applyProtection="1">
      <alignment horizontal="center" vertical="center"/>
    </xf>
    <xf numFmtId="0" fontId="21" fillId="0" borderId="0" xfId="1" applyFont="1" applyBorder="1" applyAlignment="1" applyProtection="1">
      <alignment vertical="center"/>
    </xf>
    <xf numFmtId="0" fontId="19" fillId="2" borderId="6" xfId="0" applyFont="1" applyFill="1" applyBorder="1" applyAlignment="1" applyProtection="1">
      <alignment horizontal="center" vertical="center"/>
      <protection locked="0"/>
    </xf>
    <xf numFmtId="0" fontId="19" fillId="2" borderId="15" xfId="0" applyFont="1" applyFill="1" applyBorder="1" applyAlignment="1" applyProtection="1">
      <alignment horizontal="center" vertical="center"/>
      <protection locked="0"/>
    </xf>
    <xf numFmtId="0" fontId="19" fillId="2" borderId="12" xfId="0" applyFont="1" applyFill="1" applyBorder="1" applyAlignment="1" applyProtection="1">
      <alignment vertical="center"/>
      <protection locked="0"/>
    </xf>
    <xf numFmtId="0" fontId="19" fillId="2" borderId="13" xfId="0" applyFont="1" applyFill="1" applyBorder="1" applyAlignment="1" applyProtection="1">
      <alignment vertical="center"/>
      <protection locked="0"/>
    </xf>
    <xf numFmtId="0" fontId="19" fillId="2" borderId="1" xfId="0" applyFont="1" applyFill="1" applyBorder="1" applyAlignment="1" applyProtection="1">
      <alignment horizontal="center" vertical="center"/>
      <protection locked="0"/>
    </xf>
    <xf numFmtId="0" fontId="19" fillId="2" borderId="17" xfId="0" applyFont="1" applyFill="1" applyBorder="1" applyAlignment="1" applyProtection="1">
      <alignment vertical="center"/>
      <protection locked="0"/>
    </xf>
    <xf numFmtId="0" fontId="19" fillId="2" borderId="18" xfId="0" applyFont="1" applyFill="1" applyBorder="1" applyAlignment="1" applyProtection="1">
      <alignment vertical="center"/>
      <protection locked="0"/>
    </xf>
    <xf numFmtId="0" fontId="19" fillId="2" borderId="19" xfId="0" applyFont="1" applyFill="1" applyBorder="1" applyAlignment="1" applyProtection="1">
      <alignment vertical="center"/>
      <protection locked="0"/>
    </xf>
    <xf numFmtId="0" fontId="19" fillId="0" borderId="0" xfId="0" applyFont="1" applyAlignment="1">
      <alignment horizontal="center" vertical="center"/>
    </xf>
    <xf numFmtId="0" fontId="19" fillId="0" borderId="0" xfId="0" applyFont="1" applyAlignment="1">
      <alignment vertical="center"/>
    </xf>
    <xf numFmtId="0" fontId="19" fillId="0" borderId="1" xfId="0" applyFont="1" applyBorder="1" applyAlignment="1">
      <alignment horizontal="center" vertical="center"/>
    </xf>
    <xf numFmtId="0" fontId="19" fillId="0" borderId="20" xfId="0" applyFont="1" applyBorder="1" applyAlignment="1">
      <alignment horizontal="center" vertical="center"/>
    </xf>
    <xf numFmtId="0" fontId="28" fillId="0" borderId="1" xfId="0" applyFont="1" applyBorder="1" applyAlignment="1">
      <alignment horizontal="center" vertical="center"/>
    </xf>
    <xf numFmtId="0" fontId="19" fillId="0" borderId="1" xfId="0" applyFont="1" applyBorder="1" applyAlignment="1">
      <alignment horizontal="center" vertical="center" wrapText="1"/>
    </xf>
    <xf numFmtId="0" fontId="19" fillId="3" borderId="14" xfId="0" applyFont="1" applyFill="1" applyBorder="1" applyAlignment="1">
      <alignment vertical="center"/>
    </xf>
    <xf numFmtId="0" fontId="19" fillId="3" borderId="21" xfId="0" applyFont="1" applyFill="1" applyBorder="1" applyAlignment="1">
      <alignment vertical="center"/>
    </xf>
    <xf numFmtId="0" fontId="19" fillId="3" borderId="22" xfId="0" applyFont="1" applyFill="1" applyBorder="1" applyAlignment="1">
      <alignment vertical="center"/>
    </xf>
    <xf numFmtId="0" fontId="19" fillId="3" borderId="10" xfId="0" applyFont="1" applyFill="1" applyBorder="1" applyAlignment="1">
      <alignment horizontal="center" vertical="center"/>
    </xf>
    <xf numFmtId="0" fontId="19" fillId="3" borderId="10" xfId="0" applyFont="1" applyFill="1" applyBorder="1" applyAlignment="1">
      <alignment horizontal="center" vertical="center" shrinkToFit="1"/>
    </xf>
    <xf numFmtId="0" fontId="19" fillId="3" borderId="1" xfId="0" applyFont="1" applyFill="1" applyBorder="1" applyAlignment="1">
      <alignment horizontal="center" vertical="center" shrinkToFit="1"/>
    </xf>
    <xf numFmtId="0" fontId="19" fillId="3" borderId="1" xfId="0" applyFont="1" applyFill="1" applyBorder="1" applyAlignment="1">
      <alignment horizontal="center" vertical="center"/>
    </xf>
    <xf numFmtId="0" fontId="19" fillId="0" borderId="23" xfId="0" applyFont="1" applyBorder="1" applyAlignment="1">
      <alignment horizontal="center" vertical="center"/>
    </xf>
    <xf numFmtId="0" fontId="19" fillId="4" borderId="4" xfId="0" applyFont="1" applyFill="1" applyBorder="1" applyAlignment="1">
      <alignment horizontal="center" vertical="center"/>
    </xf>
    <xf numFmtId="0" fontId="19" fillId="0" borderId="4" xfId="0" applyFont="1" applyBorder="1" applyAlignment="1">
      <alignment horizontal="center" vertical="center"/>
    </xf>
    <xf numFmtId="0" fontId="19" fillId="0" borderId="24" xfId="0" applyFont="1" applyBorder="1" applyAlignment="1">
      <alignment horizontal="center"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shrinkToFit="1"/>
    </xf>
    <xf numFmtId="0" fontId="19" fillId="0" borderId="2" xfId="0" applyFont="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shrinkToFit="1"/>
    </xf>
    <xf numFmtId="0" fontId="19" fillId="0" borderId="12" xfId="0" applyFont="1" applyBorder="1" applyAlignment="1">
      <alignment vertical="center"/>
    </xf>
    <xf numFmtId="0" fontId="19" fillId="4" borderId="1" xfId="0" applyFont="1" applyFill="1" applyBorder="1" applyAlignment="1">
      <alignment horizontal="center" vertical="center" shrinkToFit="1"/>
    </xf>
    <xf numFmtId="0" fontId="19" fillId="4" borderId="20" xfId="0" applyFont="1" applyFill="1" applyBorder="1" applyAlignment="1">
      <alignment horizontal="center" vertical="center"/>
    </xf>
    <xf numFmtId="0" fontId="19" fillId="4" borderId="20" xfId="0" applyFont="1" applyFill="1" applyBorder="1" applyAlignment="1">
      <alignment horizontal="center" shrinkToFit="1"/>
    </xf>
    <xf numFmtId="0" fontId="19" fillId="4" borderId="25" xfId="0" applyFont="1" applyFill="1" applyBorder="1" applyAlignment="1">
      <alignment horizontal="center" vertical="center"/>
    </xf>
    <xf numFmtId="0" fontId="19" fillId="4" borderId="25" xfId="0" applyFont="1" applyFill="1" applyBorder="1" applyAlignment="1">
      <alignment horizontal="center"/>
    </xf>
    <xf numFmtId="0" fontId="19" fillId="0" borderId="25" xfId="0" applyFont="1" applyBorder="1" applyAlignment="1">
      <alignment horizontal="center" vertical="center"/>
    </xf>
    <xf numFmtId="0" fontId="19" fillId="0" borderId="26" xfId="0" applyFont="1" applyBorder="1" applyAlignment="1">
      <alignment vertical="center"/>
    </xf>
    <xf numFmtId="0" fontId="19" fillId="4" borderId="1" xfId="0" applyFont="1" applyFill="1" applyBorder="1" applyAlignment="1">
      <alignment horizontal="center"/>
    </xf>
    <xf numFmtId="0" fontId="19" fillId="0" borderId="0" xfId="0" applyFont="1" applyAlignment="1">
      <alignment vertical="center" textRotation="255"/>
    </xf>
    <xf numFmtId="0" fontId="19" fillId="0" borderId="14" xfId="0" applyFont="1" applyBorder="1" applyAlignment="1">
      <alignment horizontal="center" vertical="center"/>
    </xf>
    <xf numFmtId="0" fontId="22" fillId="0" borderId="0" xfId="0" applyFont="1" applyAlignment="1">
      <alignment vertical="center"/>
    </xf>
    <xf numFmtId="0" fontId="19" fillId="0" borderId="0" xfId="0" applyFont="1" applyAlignment="1">
      <alignment horizontal="right" vertical="center"/>
    </xf>
    <xf numFmtId="0" fontId="24" fillId="0" borderId="0" xfId="0" applyFont="1"/>
    <xf numFmtId="0" fontId="19" fillId="0" borderId="3" xfId="0" applyFont="1" applyBorder="1" applyAlignment="1">
      <alignment horizontal="center" vertical="center" shrinkToFit="1"/>
    </xf>
    <xf numFmtId="0" fontId="19" fillId="0" borderId="5" xfId="0" applyFont="1" applyBorder="1" applyAlignment="1">
      <alignment horizontal="center" vertical="center"/>
    </xf>
    <xf numFmtId="0" fontId="19" fillId="0" borderId="3" xfId="0" applyFont="1" applyBorder="1" applyAlignment="1">
      <alignment horizontal="right"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3" borderId="9" xfId="0" applyFont="1" applyFill="1" applyBorder="1" applyAlignment="1">
      <alignment horizontal="center" vertical="center" shrinkToFit="1"/>
    </xf>
    <xf numFmtId="0" fontId="23"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0" xfId="0" applyFont="1" applyAlignment="1">
      <alignment horizontal="left" vertical="center" shrinkToFit="1"/>
    </xf>
    <xf numFmtId="0" fontId="19" fillId="0" borderId="10" xfId="0" applyFont="1" applyBorder="1" applyAlignment="1">
      <alignment horizontal="right" vertical="center" shrinkToFit="1"/>
    </xf>
    <xf numFmtId="0" fontId="19" fillId="3" borderId="16" xfId="0" applyFont="1" applyFill="1" applyBorder="1" applyAlignment="1">
      <alignment vertical="center"/>
    </xf>
    <xf numFmtId="0" fontId="19" fillId="0" borderId="1" xfId="0" applyFont="1" applyBorder="1" applyAlignment="1">
      <alignment horizontal="right" vertical="center" shrinkToFit="1"/>
    </xf>
    <xf numFmtId="0" fontId="22" fillId="3" borderId="16" xfId="0" applyFont="1" applyFill="1" applyBorder="1" applyAlignment="1">
      <alignment vertical="center"/>
    </xf>
    <xf numFmtId="0" fontId="19" fillId="0" borderId="1" xfId="0" applyFont="1" applyBorder="1" applyAlignment="1">
      <alignment horizontal="right" vertical="center"/>
    </xf>
    <xf numFmtId="0" fontId="19" fillId="0" borderId="0" xfId="0" applyFont="1" applyAlignment="1">
      <alignment horizontal="left" vertical="center"/>
    </xf>
    <xf numFmtId="0" fontId="19" fillId="3" borderId="13" xfId="0" applyFont="1" applyFill="1" applyBorder="1" applyAlignment="1">
      <alignment vertical="center"/>
    </xf>
    <xf numFmtId="0" fontId="19" fillId="3" borderId="11" xfId="0" applyFont="1" applyFill="1" applyBorder="1" applyAlignment="1">
      <alignment horizontal="center" vertical="center" shrinkToFit="1"/>
    </xf>
    <xf numFmtId="0" fontId="19" fillId="0" borderId="1" xfId="0" applyFont="1" applyBorder="1" applyAlignment="1">
      <alignment horizontal="center" vertical="center" shrinkToFit="1"/>
    </xf>
    <xf numFmtId="0" fontId="6" fillId="0" borderId="0" xfId="4" applyFont="1">
      <alignment vertical="center"/>
    </xf>
    <xf numFmtId="0" fontId="5" fillId="0" borderId="0" xfId="4" applyFont="1" applyAlignment="1">
      <alignment horizontal="center" vertical="center"/>
    </xf>
    <xf numFmtId="0" fontId="6" fillId="0" borderId="0" xfId="4" applyFont="1" applyAlignment="1">
      <alignment horizontal="right" vertical="center" wrapText="1"/>
    </xf>
    <xf numFmtId="0" fontId="8" fillId="0" borderId="0" xfId="4" applyFont="1" applyAlignment="1">
      <alignment vertical="center" wrapText="1"/>
    </xf>
    <xf numFmtId="0" fontId="7" fillId="2" borderId="36" xfId="4" applyFont="1" applyFill="1" applyBorder="1" applyAlignment="1">
      <alignment horizontal="center" vertical="center" shrinkToFit="1"/>
    </xf>
    <xf numFmtId="0" fontId="7" fillId="2" borderId="29" xfId="4" applyFont="1" applyFill="1" applyBorder="1" applyAlignment="1">
      <alignment horizontal="center" vertical="center" shrinkToFit="1"/>
    </xf>
    <xf numFmtId="0" fontId="7" fillId="2" borderId="38" xfId="4" applyFont="1" applyFill="1" applyBorder="1" applyAlignment="1">
      <alignment horizontal="center" vertical="center" shrinkToFit="1"/>
    </xf>
    <xf numFmtId="0" fontId="14" fillId="4" borderId="36" xfId="4" applyFont="1" applyFill="1" applyBorder="1" applyAlignment="1">
      <alignment horizontal="center" vertical="center" shrinkToFit="1"/>
    </xf>
    <xf numFmtId="0" fontId="14" fillId="4" borderId="38" xfId="4" applyFont="1" applyFill="1" applyBorder="1" applyAlignment="1">
      <alignment horizontal="center" vertical="center" shrinkToFit="1"/>
    </xf>
    <xf numFmtId="0" fontId="17" fillId="4" borderId="27" xfId="4" applyFont="1" applyFill="1" applyBorder="1" applyAlignment="1">
      <alignment horizontal="center" vertical="center" wrapText="1" shrinkToFit="1"/>
    </xf>
    <xf numFmtId="0" fontId="17" fillId="4" borderId="39" xfId="4" applyFont="1" applyFill="1" applyBorder="1" applyAlignment="1">
      <alignment horizontal="center" vertical="center" wrapText="1" shrinkToFit="1"/>
    </xf>
    <xf numFmtId="0" fontId="17" fillId="4" borderId="30" xfId="4" applyFont="1" applyFill="1" applyBorder="1" applyAlignment="1">
      <alignment horizontal="center" vertical="center" wrapText="1" shrinkToFit="1"/>
    </xf>
    <xf numFmtId="0" fontId="17" fillId="4" borderId="31" xfId="4" applyFont="1" applyFill="1" applyBorder="1" applyAlignment="1">
      <alignment horizontal="center" vertical="center" wrapText="1" shrinkToFit="1"/>
    </xf>
    <xf numFmtId="0" fontId="17" fillId="4" borderId="32" xfId="4" applyFont="1" applyFill="1" applyBorder="1" applyAlignment="1">
      <alignment horizontal="center" vertical="center" wrapText="1" shrinkToFit="1"/>
    </xf>
    <xf numFmtId="0" fontId="17" fillId="4" borderId="34" xfId="4" applyFont="1" applyFill="1" applyBorder="1" applyAlignment="1">
      <alignment horizontal="center" vertical="center" wrapText="1" shrinkToFit="1"/>
    </xf>
    <xf numFmtId="0" fontId="10" fillId="2" borderId="0" xfId="4" applyFont="1" applyFill="1" applyAlignment="1">
      <alignment vertical="center" wrapText="1"/>
    </xf>
    <xf numFmtId="0" fontId="10" fillId="2" borderId="0" xfId="4" applyFont="1" applyFill="1">
      <alignment vertical="center"/>
    </xf>
    <xf numFmtId="0" fontId="6" fillId="4" borderId="40" xfId="4" applyFont="1" applyFill="1" applyBorder="1" applyAlignment="1">
      <alignment horizontal="left" vertical="center" wrapText="1"/>
    </xf>
    <xf numFmtId="0" fontId="6" fillId="4" borderId="41" xfId="4" applyFont="1" applyFill="1" applyBorder="1" applyAlignment="1">
      <alignment horizontal="left" vertical="center" wrapText="1"/>
    </xf>
    <xf numFmtId="0" fontId="19" fillId="0" borderId="0" xfId="0" applyFont="1" applyAlignment="1">
      <alignment horizontal="left" vertical="center" shrinkToFit="1"/>
    </xf>
    <xf numFmtId="0" fontId="19" fillId="0" borderId="0" xfId="0" applyFont="1" applyAlignment="1">
      <alignment horizontal="center" vertical="center" shrinkToFit="1"/>
    </xf>
    <xf numFmtId="0" fontId="22" fillId="0" borderId="0" xfId="0" applyFont="1" applyAlignment="1">
      <alignment horizontal="center" vertical="center" shrinkToFit="1"/>
    </xf>
    <xf numFmtId="0" fontId="19" fillId="2" borderId="14" xfId="0" applyFont="1" applyFill="1" applyBorder="1" applyAlignment="1" applyProtection="1">
      <alignment horizontal="center" vertical="center"/>
      <protection locked="0"/>
    </xf>
    <xf numFmtId="0" fontId="19" fillId="2" borderId="51" xfId="0" applyFont="1" applyFill="1" applyBorder="1" applyAlignment="1" applyProtection="1">
      <alignment horizontal="center" vertical="center"/>
      <protection locked="0"/>
    </xf>
    <xf numFmtId="0" fontId="19" fillId="2" borderId="59" xfId="0" applyFont="1" applyFill="1" applyBorder="1" applyAlignment="1" applyProtection="1">
      <alignment horizontal="center" vertical="center"/>
      <protection locked="0"/>
    </xf>
    <xf numFmtId="0" fontId="19" fillId="2" borderId="60" xfId="0" applyFont="1" applyFill="1" applyBorder="1" applyAlignment="1" applyProtection="1">
      <alignment horizontal="center" vertical="center"/>
      <protection locked="0"/>
    </xf>
    <xf numFmtId="0" fontId="18" fillId="0" borderId="0" xfId="0" applyFont="1" applyAlignment="1">
      <alignment horizontal="center" vertical="center" shrinkToFit="1"/>
    </xf>
    <xf numFmtId="0" fontId="19" fillId="0" borderId="52" xfId="0" applyFont="1" applyBorder="1" applyAlignment="1">
      <alignment horizontal="center" vertical="center"/>
    </xf>
    <xf numFmtId="0" fontId="19" fillId="0" borderId="53" xfId="0" applyFont="1" applyBorder="1" applyAlignment="1">
      <alignment horizontal="center" vertical="center"/>
    </xf>
    <xf numFmtId="0" fontId="19" fillId="0" borderId="54" xfId="0" applyFont="1" applyBorder="1" applyAlignment="1">
      <alignment horizontal="center" vertical="center"/>
    </xf>
    <xf numFmtId="0" fontId="19" fillId="0" borderId="55" xfId="0" applyFont="1" applyBorder="1" applyAlignment="1">
      <alignment horizontal="center" vertical="center"/>
    </xf>
    <xf numFmtId="0" fontId="19" fillId="0" borderId="44" xfId="0" applyFont="1" applyBorder="1" applyAlignment="1">
      <alignment horizontal="right" vertical="center"/>
    </xf>
    <xf numFmtId="0" fontId="19" fillId="0" borderId="3" xfId="0" applyFont="1" applyBorder="1" applyAlignment="1">
      <alignment horizontal="right" vertical="center"/>
    </xf>
    <xf numFmtId="0" fontId="19" fillId="0" borderId="56" xfId="0" applyFont="1" applyBorder="1" applyAlignment="1">
      <alignment horizontal="right" vertical="center"/>
    </xf>
    <xf numFmtId="0" fontId="19" fillId="0" borderId="43" xfId="0" applyFont="1" applyBorder="1" applyAlignment="1">
      <alignment horizontal="center" vertical="center"/>
    </xf>
    <xf numFmtId="0" fontId="19" fillId="0" borderId="1" xfId="0" applyFont="1" applyBorder="1" applyAlignment="1">
      <alignment horizontal="center" vertical="center"/>
    </xf>
    <xf numFmtId="0" fontId="19" fillId="0" borderId="23" xfId="0" applyFont="1" applyBorder="1" applyAlignment="1">
      <alignment horizontal="center" vertical="center" textRotation="255"/>
    </xf>
    <xf numFmtId="0" fontId="19" fillId="0" borderId="52" xfId="0" applyFont="1" applyBorder="1" applyAlignment="1">
      <alignment horizontal="center" vertical="center" textRotation="255"/>
    </xf>
    <xf numFmtId="0" fontId="19" fillId="0" borderId="55" xfId="0" applyFont="1" applyBorder="1" applyAlignment="1">
      <alignment horizontal="center" vertical="center" textRotation="255"/>
    </xf>
    <xf numFmtId="0" fontId="19" fillId="0" borderId="4"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48" xfId="0" applyFont="1" applyBorder="1" applyAlignment="1">
      <alignment horizontal="center" vertical="center"/>
    </xf>
    <xf numFmtId="0" fontId="19" fillId="0" borderId="50" xfId="0" applyFont="1" applyBorder="1" applyAlignment="1">
      <alignment horizontal="center" vertical="center"/>
    </xf>
    <xf numFmtId="0" fontId="19" fillId="3" borderId="22" xfId="0" applyFont="1" applyFill="1" applyBorder="1" applyAlignment="1">
      <alignment horizontal="center" vertical="center"/>
    </xf>
    <xf numFmtId="0" fontId="19" fillId="3" borderId="12" xfId="0" applyFont="1" applyFill="1" applyBorder="1" applyAlignment="1">
      <alignment horizontal="center" vertical="center"/>
    </xf>
    <xf numFmtId="0" fontId="19" fillId="3" borderId="35" xfId="0" applyFont="1" applyFill="1" applyBorder="1" applyAlignment="1">
      <alignment horizontal="center" vertical="center"/>
    </xf>
    <xf numFmtId="0" fontId="19" fillId="3" borderId="61" xfId="0" applyFont="1" applyFill="1" applyBorder="1" applyAlignment="1">
      <alignment horizontal="center" vertical="center"/>
    </xf>
    <xf numFmtId="0" fontId="22" fillId="3" borderId="62" xfId="0" applyFont="1" applyFill="1" applyBorder="1" applyAlignment="1">
      <alignment horizontal="center" vertical="center"/>
    </xf>
    <xf numFmtId="0" fontId="22" fillId="3" borderId="63" xfId="0" applyFont="1" applyFill="1" applyBorder="1" applyAlignment="1">
      <alignment horizontal="center" vertical="center"/>
    </xf>
    <xf numFmtId="0" fontId="19" fillId="0" borderId="42" xfId="0" applyFont="1" applyBorder="1" applyAlignment="1">
      <alignment horizontal="center" vertical="center"/>
    </xf>
    <xf numFmtId="0" fontId="19" fillId="0" borderId="2" xfId="0" applyFont="1" applyBorder="1" applyAlignment="1">
      <alignment horizontal="center" vertical="center"/>
    </xf>
    <xf numFmtId="0" fontId="18" fillId="0" borderId="0" xfId="0" applyFont="1" applyAlignment="1">
      <alignment horizontal="center" vertical="center"/>
    </xf>
    <xf numFmtId="0" fontId="19" fillId="0" borderId="44" xfId="0" applyFont="1" applyBorder="1" applyAlignment="1">
      <alignment horizontal="center" vertical="center"/>
    </xf>
    <xf numFmtId="0" fontId="19" fillId="0" borderId="45" xfId="0" applyFont="1" applyBorder="1" applyAlignment="1">
      <alignment horizontal="center" vertical="center"/>
    </xf>
    <xf numFmtId="0" fontId="19" fillId="0" borderId="46" xfId="0" applyFont="1" applyBorder="1" applyAlignment="1">
      <alignment horizontal="center" vertical="center"/>
    </xf>
    <xf numFmtId="0" fontId="19" fillId="0" borderId="47" xfId="0" applyFont="1" applyBorder="1" applyAlignment="1">
      <alignment horizontal="center" vertical="center"/>
    </xf>
    <xf numFmtId="0" fontId="19" fillId="0" borderId="22" xfId="0" applyFont="1" applyBorder="1" applyAlignment="1">
      <alignment horizontal="center" vertical="center"/>
    </xf>
    <xf numFmtId="0" fontId="19" fillId="0" borderId="0" xfId="0" applyFont="1" applyAlignment="1">
      <alignment horizontal="center" vertical="center"/>
    </xf>
    <xf numFmtId="0" fontId="19" fillId="2" borderId="48" xfId="0" applyFont="1" applyFill="1" applyBorder="1" applyAlignment="1" applyProtection="1">
      <alignment horizontal="center" vertical="center" shrinkToFit="1"/>
      <protection locked="0"/>
    </xf>
    <xf numFmtId="0" fontId="19" fillId="2" borderId="49" xfId="0" applyFont="1" applyFill="1" applyBorder="1" applyAlignment="1" applyProtection="1">
      <alignment horizontal="center" vertical="center" shrinkToFit="1"/>
      <protection locked="0"/>
    </xf>
    <xf numFmtId="0" fontId="19" fillId="2" borderId="50" xfId="0" applyFont="1" applyFill="1" applyBorder="1" applyAlignment="1" applyProtection="1">
      <alignment horizontal="center" vertical="center" shrinkToFit="1"/>
      <protection locked="0"/>
    </xf>
    <xf numFmtId="0" fontId="19" fillId="2" borderId="14" xfId="0" applyFont="1" applyFill="1" applyBorder="1" applyAlignment="1" applyProtection="1">
      <alignment horizontal="center" vertical="center" shrinkToFit="1"/>
      <protection locked="0"/>
    </xf>
    <xf numFmtId="0" fontId="19" fillId="2" borderId="21" xfId="0" applyFont="1" applyFill="1" applyBorder="1" applyAlignment="1" applyProtection="1">
      <alignment horizontal="center" vertical="center" shrinkToFit="1"/>
      <protection locked="0"/>
    </xf>
    <xf numFmtId="0" fontId="19" fillId="2" borderId="51" xfId="0" applyFont="1" applyFill="1" applyBorder="1" applyAlignment="1" applyProtection="1">
      <alignment horizontal="center" vertical="center" shrinkToFit="1"/>
      <protection locked="0"/>
    </xf>
    <xf numFmtId="0" fontId="19" fillId="0" borderId="5" xfId="0" applyFont="1" applyBorder="1" applyAlignment="1">
      <alignment horizontal="center" vertical="center"/>
    </xf>
    <xf numFmtId="0" fontId="25" fillId="0" borderId="37" xfId="0" applyFont="1" applyBorder="1" applyAlignment="1">
      <alignment horizontal="center" vertical="center"/>
    </xf>
    <xf numFmtId="0" fontId="26" fillId="0" borderId="37" xfId="1" applyFont="1" applyBorder="1" applyAlignment="1" applyProtection="1">
      <alignment vertical="center" shrinkToFit="1"/>
    </xf>
    <xf numFmtId="0" fontId="27" fillId="0" borderId="37" xfId="1" applyFont="1" applyBorder="1" applyAlignment="1" applyProtection="1">
      <alignment vertical="center" shrinkToFit="1"/>
    </xf>
    <xf numFmtId="0" fontId="19" fillId="0" borderId="20"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0" xfId="0" applyFont="1" applyBorder="1" applyAlignment="1">
      <alignment horizontal="center" vertical="center"/>
    </xf>
    <xf numFmtId="0" fontId="19" fillId="0" borderId="57" xfId="0" applyFont="1" applyBorder="1" applyAlignment="1">
      <alignment horizontal="center" vertical="center"/>
    </xf>
    <xf numFmtId="0" fontId="19" fillId="0" borderId="10" xfId="0" applyFont="1" applyBorder="1" applyAlignment="1">
      <alignment horizontal="center" vertical="center"/>
    </xf>
    <xf numFmtId="0" fontId="29" fillId="0" borderId="14" xfId="0" applyFont="1" applyBorder="1" applyAlignment="1">
      <alignment horizontal="center" vertical="center" wrapText="1"/>
    </xf>
    <xf numFmtId="0" fontId="29" fillId="0" borderId="22"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10" xfId="0" applyFont="1" applyBorder="1" applyAlignment="1">
      <alignment horizontal="center" vertical="center" wrapText="1"/>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2" borderId="17" xfId="0" applyFont="1" applyFill="1" applyBorder="1" applyAlignment="1" applyProtection="1">
      <alignment horizontal="center" vertical="center"/>
      <protection locked="0"/>
    </xf>
    <xf numFmtId="0" fontId="19" fillId="2" borderId="18" xfId="0" applyFont="1" applyFill="1" applyBorder="1" applyAlignment="1" applyProtection="1">
      <alignment horizontal="center" vertical="center"/>
      <protection locked="0"/>
    </xf>
    <xf numFmtId="0" fontId="19" fillId="2" borderId="19" xfId="0" applyFont="1" applyFill="1" applyBorder="1" applyAlignment="1" applyProtection="1">
      <alignment horizontal="center" vertical="center"/>
      <protection locked="0"/>
    </xf>
    <xf numFmtId="0" fontId="19" fillId="0" borderId="20" xfId="0" applyFont="1" applyBorder="1" applyAlignment="1">
      <alignment horizontal="center" vertical="center" shrinkToFit="1"/>
    </xf>
    <xf numFmtId="0" fontId="19" fillId="0" borderId="57" xfId="0" applyFont="1" applyBorder="1" applyAlignment="1">
      <alignment horizontal="center" vertical="center" shrinkToFit="1"/>
    </xf>
    <xf numFmtId="0" fontId="19" fillId="0" borderId="10" xfId="0" applyFont="1" applyBorder="1" applyAlignment="1">
      <alignment horizontal="center" vertical="center" shrinkToFit="1"/>
    </xf>
    <xf numFmtId="0" fontId="19" fillId="2" borderId="20" xfId="0" applyFont="1" applyFill="1" applyBorder="1" applyAlignment="1" applyProtection="1">
      <alignment horizontal="center" vertical="center"/>
      <protection locked="0"/>
    </xf>
    <xf numFmtId="0" fontId="19" fillId="2" borderId="57" xfId="0" applyFont="1" applyFill="1" applyBorder="1" applyAlignment="1" applyProtection="1">
      <alignment horizontal="center" vertical="center"/>
      <protection locked="0"/>
    </xf>
    <xf numFmtId="0" fontId="19" fillId="2" borderId="10" xfId="0" applyFont="1" applyFill="1" applyBorder="1" applyAlignment="1" applyProtection="1">
      <alignment horizontal="center" vertical="center"/>
      <protection locked="0"/>
    </xf>
    <xf numFmtId="0" fontId="19" fillId="0" borderId="12" xfId="0" applyFont="1" applyBorder="1" applyAlignment="1">
      <alignment horizontal="left" vertical="center"/>
    </xf>
    <xf numFmtId="0" fontId="19" fillId="0" borderId="61" xfId="0" applyFont="1" applyBorder="1" applyAlignment="1">
      <alignment horizontal="left" vertical="center"/>
    </xf>
    <xf numFmtId="0" fontId="19" fillId="0" borderId="14" xfId="0" applyFont="1" applyBorder="1" applyAlignment="1">
      <alignment horizontal="center" vertical="center"/>
    </xf>
    <xf numFmtId="0" fontId="19" fillId="0" borderId="5" xfId="0" applyFont="1" applyBorder="1" applyAlignment="1">
      <alignment horizontal="left" vertical="center"/>
    </xf>
    <xf numFmtId="0" fontId="19" fillId="0" borderId="42" xfId="0" applyFont="1" applyBorder="1" applyAlignment="1">
      <alignment horizontal="center" vertical="center" textRotation="255"/>
    </xf>
    <xf numFmtId="0" fontId="19" fillId="0" borderId="43" xfId="0" applyFont="1" applyBorder="1" applyAlignment="1">
      <alignment horizontal="center" vertical="center" textRotation="255"/>
    </xf>
    <xf numFmtId="0" fontId="19" fillId="0" borderId="44" xfId="0" applyFont="1" applyBorder="1" applyAlignment="1">
      <alignment horizontal="center" vertical="center" textRotation="255"/>
    </xf>
    <xf numFmtId="0" fontId="19" fillId="0" borderId="12" xfId="0" applyFont="1" applyBorder="1" applyAlignment="1">
      <alignment vertical="center"/>
    </xf>
  </cellXfs>
  <cellStyles count="5">
    <cellStyle name="ハイパーリンク" xfId="1" builtinId="8"/>
    <cellStyle name="標準" xfId="0" builtinId="0"/>
    <cellStyle name="標準 2" xfId="2" xr:uid="{337C4BC4-2838-402F-9754-E5870C2FA2C9}"/>
    <cellStyle name="標準 3" xfId="3" xr:uid="{1D7B3FD0-FACF-4E4C-AAC3-ADD54D44A2E4}"/>
    <cellStyle name="標準_11night_2_entryseat" xfId="4" xr:uid="{E81F98CE-BAB1-4C27-BD1C-8B4A102625D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336550</xdr:colOff>
      <xdr:row>1</xdr:row>
      <xdr:rowOff>0</xdr:rowOff>
    </xdr:to>
    <xdr:pic>
      <xdr:nvPicPr>
        <xdr:cNvPr id="1107" name="Picture 793">
          <a:extLst>
            <a:ext uri="{FF2B5EF4-FFF2-40B4-BE49-F238E27FC236}">
              <a16:creationId xmlns:a16="http://schemas.microsoft.com/office/drawing/2014/main" id="{BF34DD4D-9603-535E-1DB3-46A4626BD7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9600" cy="16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711200</xdr:colOff>
      <xdr:row>9</xdr:row>
      <xdr:rowOff>28574</xdr:rowOff>
    </xdr:from>
    <xdr:to>
      <xdr:col>4</xdr:col>
      <xdr:colOff>41196</xdr:colOff>
      <xdr:row>9</xdr:row>
      <xdr:rowOff>266699</xdr:rowOff>
    </xdr:to>
    <xdr:sp macro="" textlink="">
      <xdr:nvSpPr>
        <xdr:cNvPr id="2" name="角丸四角形吹き出し 1">
          <a:extLst>
            <a:ext uri="{FF2B5EF4-FFF2-40B4-BE49-F238E27FC236}">
              <a16:creationId xmlns:a16="http://schemas.microsoft.com/office/drawing/2014/main" id="{FDD0AE96-2F04-AABB-A6EA-7FF0363B6CE4}"/>
            </a:ext>
          </a:extLst>
        </xdr:cNvPr>
        <xdr:cNvSpPr/>
      </xdr:nvSpPr>
      <xdr:spPr>
        <a:xfrm>
          <a:off x="1390650" y="2600324"/>
          <a:ext cx="2838450" cy="238125"/>
        </a:xfrm>
        <a:prstGeom prst="wedgeRoundRectCallout">
          <a:avLst>
            <a:gd name="adj1" fmla="val -45917"/>
            <a:gd name="adj2" fmla="val 245501"/>
            <a:gd name="adj3" fmla="val 16667"/>
          </a:avLst>
        </a:prstGeom>
        <a:solidFill>
          <a:schemeClr val="accent6">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latin typeface="ＭＳ ゴシック" pitchFamily="49" charset="-128"/>
              <a:ea typeface="ＭＳ ゴシック" pitchFamily="49" charset="-128"/>
            </a:rPr>
            <a:t>種目数ではありません。人数です</a:t>
          </a:r>
          <a:endParaRPr kumimoji="1" lang="en-US" altLang="ja-JP" sz="1100" b="1">
            <a:solidFill>
              <a:sysClr val="windowText" lastClr="000000"/>
            </a:solidFill>
            <a:latin typeface="ＭＳ ゴシック" pitchFamily="49" charset="-128"/>
            <a:ea typeface="ＭＳ ゴシック"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711200</xdr:colOff>
      <xdr:row>1</xdr:row>
      <xdr:rowOff>95250</xdr:rowOff>
    </xdr:from>
    <xdr:to>
      <xdr:col>15</xdr:col>
      <xdr:colOff>717550</xdr:colOff>
      <xdr:row>3</xdr:row>
      <xdr:rowOff>304874</xdr:rowOff>
    </xdr:to>
    <xdr:sp macro="" textlink="">
      <xdr:nvSpPr>
        <xdr:cNvPr id="2" name="角丸四角形吹き出し 1">
          <a:extLst>
            <a:ext uri="{FF2B5EF4-FFF2-40B4-BE49-F238E27FC236}">
              <a16:creationId xmlns:a16="http://schemas.microsoft.com/office/drawing/2014/main" id="{9A610190-60E0-4339-8DA6-47552A9D3600}"/>
            </a:ext>
          </a:extLst>
        </xdr:cNvPr>
        <xdr:cNvSpPr/>
      </xdr:nvSpPr>
      <xdr:spPr>
        <a:xfrm>
          <a:off x="9661525" y="387350"/>
          <a:ext cx="2787650" cy="555625"/>
        </a:xfrm>
        <a:prstGeom prst="wedgeRoundRectCallout">
          <a:avLst>
            <a:gd name="adj1" fmla="val -112629"/>
            <a:gd name="adj2" fmla="val 124870"/>
            <a:gd name="adj3" fmla="val 16667"/>
          </a:avLst>
        </a:prstGeom>
        <a:solidFill>
          <a:schemeClr val="accent6">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ja-JP" altLang="en-US" sz="1100">
              <a:solidFill>
                <a:sysClr val="windowText" lastClr="000000"/>
              </a:solidFill>
            </a:rPr>
            <a:t>　</a:t>
          </a:r>
          <a:r>
            <a:rPr kumimoji="1" lang="ja-JP" altLang="en-US" sz="1100" b="1">
              <a:solidFill>
                <a:sysClr val="windowText" lastClr="000000"/>
              </a:solidFill>
            </a:rPr>
            <a:t>注意！！　男女で種目番号が異なります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0F691-11DD-41B8-9DC3-879E41C0EDE9}">
  <sheetPr>
    <tabColor rgb="FFFF0000"/>
  </sheetPr>
  <dimension ref="A2:H61"/>
  <sheetViews>
    <sheetView view="pageBreakPreview" zoomScaleNormal="100" zoomScaleSheetLayoutView="100" workbookViewId="0">
      <selection activeCell="D1" sqref="D1"/>
    </sheetView>
  </sheetViews>
  <sheetFormatPr defaultColWidth="9.36328125" defaultRowHeight="13" x14ac:dyDescent="0.2"/>
  <cols>
    <col min="1" max="1" width="3.90625" style="1" bestFit="1" customWidth="1"/>
    <col min="2" max="2" width="5.7265625" style="1" customWidth="1"/>
    <col min="3" max="3" width="7.453125" style="1" customWidth="1"/>
    <col min="4" max="4" width="16.26953125" style="1" bestFit="1" customWidth="1"/>
    <col min="5" max="5" width="3.7265625" style="1" customWidth="1"/>
    <col min="6" max="6" width="6.453125" style="1" bestFit="1" customWidth="1"/>
    <col min="7" max="7" width="9.36328125" style="1"/>
    <col min="8" max="8" width="35.90625" style="1" customWidth="1"/>
    <col min="9" max="9" width="3.6328125" style="1" customWidth="1"/>
    <col min="10" max="16384" width="9.36328125" style="1"/>
  </cols>
  <sheetData>
    <row r="2" spans="1:8" ht="23" x14ac:dyDescent="0.2">
      <c r="A2" s="97" t="s">
        <v>119</v>
      </c>
      <c r="B2" s="97"/>
      <c r="C2" s="97"/>
      <c r="D2" s="97"/>
      <c r="E2" s="97"/>
      <c r="F2" s="97"/>
      <c r="G2" s="97"/>
      <c r="H2" s="97"/>
    </row>
    <row r="3" spans="1:8" ht="13.5" thickBot="1" x14ac:dyDescent="0.25"/>
    <row r="4" spans="1:8" ht="31.5" customHeight="1" thickBot="1" x14ac:dyDescent="0.25">
      <c r="B4" s="100" t="s">
        <v>95</v>
      </c>
      <c r="C4" s="101"/>
      <c r="D4" s="101"/>
      <c r="E4" s="101"/>
      <c r="F4" s="101"/>
      <c r="G4" s="101"/>
      <c r="H4" s="102"/>
    </row>
    <row r="5" spans="1:8" x14ac:dyDescent="0.2">
      <c r="A5" s="2"/>
      <c r="B5" s="2"/>
      <c r="C5" s="2"/>
      <c r="D5" s="2"/>
      <c r="E5" s="98"/>
      <c r="F5" s="98"/>
      <c r="G5" s="98"/>
      <c r="H5" s="98"/>
    </row>
    <row r="6" spans="1:8" s="7" customFormat="1" ht="16" x14ac:dyDescent="0.2">
      <c r="A6" s="4">
        <v>1</v>
      </c>
      <c r="B6" s="99" t="s">
        <v>96</v>
      </c>
      <c r="C6" s="99"/>
      <c r="D6" s="4"/>
      <c r="E6" s="4"/>
      <c r="F6" s="4"/>
      <c r="G6" s="5"/>
      <c r="H6" s="6"/>
    </row>
    <row r="7" spans="1:8" s="10" customFormat="1" ht="14" x14ac:dyDescent="0.2">
      <c r="A7" s="8"/>
      <c r="B7" s="9" t="s">
        <v>87</v>
      </c>
      <c r="C7" s="111" t="s">
        <v>97</v>
      </c>
      <c r="D7" s="111"/>
      <c r="E7" s="111"/>
      <c r="F7" s="111"/>
      <c r="G7" s="111"/>
      <c r="H7" s="111"/>
    </row>
    <row r="8" spans="1:8" x14ac:dyDescent="0.2">
      <c r="A8" s="2"/>
      <c r="B8" s="11"/>
      <c r="C8" s="12"/>
      <c r="D8" s="12"/>
      <c r="E8" s="12"/>
      <c r="F8" s="12"/>
      <c r="G8" s="13"/>
      <c r="H8" s="3"/>
    </row>
    <row r="9" spans="1:8" s="10" customFormat="1" ht="14" x14ac:dyDescent="0.2">
      <c r="A9" s="8"/>
      <c r="B9" s="9" t="s">
        <v>90</v>
      </c>
      <c r="C9" s="112" t="s">
        <v>98</v>
      </c>
      <c r="D9" s="112"/>
      <c r="E9" s="112"/>
      <c r="F9" s="112"/>
      <c r="G9" s="112"/>
      <c r="H9" s="112"/>
    </row>
    <row r="10" spans="1:8" x14ac:dyDescent="0.2">
      <c r="B10" s="14"/>
    </row>
    <row r="11" spans="1:8" ht="14.25" customHeight="1" x14ac:dyDescent="0.2">
      <c r="B11" s="14"/>
      <c r="C11" s="15" t="s">
        <v>88</v>
      </c>
      <c r="D11" s="96" t="s">
        <v>131</v>
      </c>
      <c r="E11" s="96"/>
      <c r="F11" s="96"/>
      <c r="G11" s="96"/>
      <c r="H11" s="96"/>
    </row>
    <row r="12" spans="1:8" x14ac:dyDescent="0.2">
      <c r="A12" s="2"/>
      <c r="B12" s="2"/>
      <c r="C12" s="2"/>
      <c r="D12" s="2"/>
      <c r="E12" s="3"/>
      <c r="F12" s="3"/>
      <c r="G12" s="3"/>
      <c r="H12" s="3"/>
    </row>
    <row r="13" spans="1:8" s="10" customFormat="1" ht="14" x14ac:dyDescent="0.2">
      <c r="A13" s="8"/>
      <c r="B13" s="9" t="s">
        <v>100</v>
      </c>
      <c r="C13" s="112" t="s">
        <v>99</v>
      </c>
      <c r="D13" s="112"/>
      <c r="E13" s="112"/>
      <c r="F13" s="112"/>
      <c r="G13" s="112"/>
      <c r="H13" s="112"/>
    </row>
    <row r="14" spans="1:8" x14ac:dyDescent="0.2">
      <c r="B14" s="14"/>
    </row>
    <row r="15" spans="1:8" x14ac:dyDescent="0.2">
      <c r="B15" s="14"/>
      <c r="C15" s="15" t="s">
        <v>88</v>
      </c>
      <c r="D15" s="96" t="s">
        <v>121</v>
      </c>
      <c r="E15" s="96"/>
      <c r="F15" s="96"/>
      <c r="G15" s="96"/>
      <c r="H15" s="96"/>
    </row>
    <row r="16" spans="1:8" x14ac:dyDescent="0.2">
      <c r="A16" s="2"/>
      <c r="B16" s="2"/>
      <c r="C16" s="2"/>
      <c r="D16" s="96" t="s">
        <v>122</v>
      </c>
      <c r="E16" s="96"/>
      <c r="F16" s="96"/>
      <c r="G16" s="96"/>
      <c r="H16" s="96"/>
    </row>
    <row r="17" spans="1:8" x14ac:dyDescent="0.2">
      <c r="A17" s="2"/>
      <c r="B17" s="2"/>
      <c r="C17" s="2"/>
    </row>
    <row r="18" spans="1:8" x14ac:dyDescent="0.2">
      <c r="B18" s="14"/>
      <c r="C18" s="15" t="s">
        <v>89</v>
      </c>
      <c r="D18" s="96" t="s">
        <v>126</v>
      </c>
      <c r="E18" s="96"/>
      <c r="F18" s="96"/>
      <c r="G18" s="96"/>
      <c r="H18" s="96"/>
    </row>
    <row r="19" spans="1:8" x14ac:dyDescent="0.2">
      <c r="B19" s="14"/>
      <c r="C19" s="16"/>
    </row>
    <row r="20" spans="1:8" ht="14" x14ac:dyDescent="0.2">
      <c r="B20" s="9"/>
    </row>
    <row r="21" spans="1:8" s="7" customFormat="1" ht="16" x14ac:dyDescent="0.2">
      <c r="A21" s="4">
        <v>2</v>
      </c>
      <c r="B21" s="99" t="s">
        <v>101</v>
      </c>
      <c r="C21" s="99"/>
      <c r="D21" s="4"/>
      <c r="E21" s="4"/>
      <c r="F21" s="4"/>
      <c r="G21" s="5"/>
      <c r="H21" s="6"/>
    </row>
    <row r="22" spans="1:8" s="10" customFormat="1" ht="14" x14ac:dyDescent="0.2">
      <c r="B22" s="9" t="s">
        <v>87</v>
      </c>
      <c r="C22" s="112" t="s">
        <v>114</v>
      </c>
      <c r="D22" s="112"/>
      <c r="E22" s="112"/>
      <c r="F22" s="112"/>
      <c r="G22" s="112"/>
      <c r="H22" s="112"/>
    </row>
    <row r="23" spans="1:8" x14ac:dyDescent="0.2">
      <c r="B23" s="14"/>
    </row>
    <row r="24" spans="1:8" x14ac:dyDescent="0.2">
      <c r="B24" s="14"/>
      <c r="C24" s="15" t="s">
        <v>88</v>
      </c>
      <c r="D24" s="96" t="s">
        <v>115</v>
      </c>
      <c r="E24" s="96"/>
      <c r="F24" s="96"/>
      <c r="G24" s="96"/>
      <c r="H24" s="96"/>
    </row>
    <row r="25" spans="1:8" x14ac:dyDescent="0.2">
      <c r="B25" s="14"/>
      <c r="D25" s="96"/>
      <c r="E25" s="96"/>
      <c r="F25" s="96"/>
      <c r="G25" s="96"/>
      <c r="H25" s="96"/>
    </row>
    <row r="26" spans="1:8" x14ac:dyDescent="0.2">
      <c r="B26" s="14"/>
      <c r="C26" s="15" t="s">
        <v>89</v>
      </c>
      <c r="D26" s="96" t="s">
        <v>132</v>
      </c>
      <c r="E26" s="96"/>
      <c r="F26" s="96"/>
      <c r="G26" s="96"/>
      <c r="H26" s="96"/>
    </row>
    <row r="27" spans="1:8" x14ac:dyDescent="0.2">
      <c r="B27" s="14"/>
      <c r="D27" s="96" t="s">
        <v>133</v>
      </c>
      <c r="E27" s="96"/>
      <c r="F27" s="96"/>
      <c r="G27" s="96"/>
      <c r="H27" s="96"/>
    </row>
    <row r="28" spans="1:8" x14ac:dyDescent="0.2">
      <c r="B28" s="14"/>
    </row>
    <row r="29" spans="1:8" x14ac:dyDescent="0.2">
      <c r="B29" s="14"/>
      <c r="C29" s="15" t="s">
        <v>91</v>
      </c>
      <c r="D29" s="96" t="s">
        <v>120</v>
      </c>
      <c r="E29" s="96"/>
      <c r="F29" s="96"/>
      <c r="G29" s="96"/>
      <c r="H29" s="96"/>
    </row>
    <row r="30" spans="1:8" x14ac:dyDescent="0.2">
      <c r="B30" s="14"/>
      <c r="D30" s="96" t="s">
        <v>134</v>
      </c>
      <c r="E30" s="96"/>
      <c r="F30" s="96"/>
      <c r="G30" s="96"/>
      <c r="H30" s="96"/>
    </row>
    <row r="31" spans="1:8" x14ac:dyDescent="0.2">
      <c r="B31" s="14"/>
      <c r="D31" s="1" t="s">
        <v>135</v>
      </c>
    </row>
    <row r="32" spans="1:8" x14ac:dyDescent="0.2">
      <c r="B32" s="14"/>
    </row>
    <row r="33" spans="1:8" x14ac:dyDescent="0.2">
      <c r="B33" s="14"/>
      <c r="C33" s="15" t="s">
        <v>113</v>
      </c>
      <c r="D33" s="96" t="s">
        <v>102</v>
      </c>
      <c r="E33" s="96"/>
      <c r="F33" s="96"/>
      <c r="G33" s="96"/>
      <c r="H33" s="96"/>
    </row>
    <row r="34" spans="1:8" x14ac:dyDescent="0.2">
      <c r="B34" s="14"/>
      <c r="D34" s="96" t="s">
        <v>103</v>
      </c>
      <c r="E34" s="96"/>
      <c r="F34" s="96"/>
      <c r="G34" s="96"/>
      <c r="H34" s="96"/>
    </row>
    <row r="35" spans="1:8" x14ac:dyDescent="0.2">
      <c r="B35" s="14"/>
    </row>
    <row r="36" spans="1:8" s="10" customFormat="1" ht="14" x14ac:dyDescent="0.2">
      <c r="B36" s="9" t="s">
        <v>118</v>
      </c>
      <c r="C36" s="112" t="s">
        <v>116</v>
      </c>
      <c r="D36" s="112"/>
      <c r="E36" s="112"/>
      <c r="F36" s="112"/>
      <c r="G36" s="112"/>
      <c r="H36" s="112"/>
    </row>
    <row r="38" spans="1:8" x14ac:dyDescent="0.2">
      <c r="B38" s="14"/>
      <c r="C38" s="15" t="s">
        <v>88</v>
      </c>
      <c r="D38" s="96" t="s">
        <v>137</v>
      </c>
      <c r="E38" s="96"/>
      <c r="F38" s="96"/>
      <c r="G38" s="96"/>
      <c r="H38" s="96"/>
    </row>
    <row r="39" spans="1:8" x14ac:dyDescent="0.2">
      <c r="D39" s="1" t="s">
        <v>136</v>
      </c>
    </row>
    <row r="41" spans="1:8" s="7" customFormat="1" ht="16" x14ac:dyDescent="0.2">
      <c r="A41" s="17">
        <v>3</v>
      </c>
      <c r="B41" s="7" t="s">
        <v>92</v>
      </c>
    </row>
    <row r="43" spans="1:8" x14ac:dyDescent="0.2">
      <c r="C43" s="15" t="s">
        <v>88</v>
      </c>
      <c r="D43" s="18" t="s">
        <v>93</v>
      </c>
    </row>
    <row r="44" spans="1:8" x14ac:dyDescent="0.2">
      <c r="C44" s="16"/>
      <c r="D44" s="18" t="s">
        <v>79</v>
      </c>
    </row>
    <row r="45" spans="1:8" x14ac:dyDescent="0.2">
      <c r="D45" s="19"/>
    </row>
    <row r="46" spans="1:8" x14ac:dyDescent="0.2">
      <c r="C46" s="15" t="s">
        <v>89</v>
      </c>
      <c r="D46" s="1" t="s">
        <v>123</v>
      </c>
    </row>
    <row r="48" spans="1:8" x14ac:dyDescent="0.2">
      <c r="C48" s="15" t="s">
        <v>91</v>
      </c>
      <c r="D48" s="20" t="s">
        <v>80</v>
      </c>
    </row>
    <row r="49" spans="1:8" x14ac:dyDescent="0.2">
      <c r="D49" s="1" t="s">
        <v>81</v>
      </c>
    </row>
    <row r="51" spans="1:8" ht="13.5" thickBot="1" x14ac:dyDescent="0.25"/>
    <row r="52" spans="1:8" ht="19" thickBot="1" x14ac:dyDescent="0.25">
      <c r="A52" s="103" t="s">
        <v>82</v>
      </c>
      <c r="B52" s="104"/>
      <c r="C52" s="21"/>
      <c r="D52" s="22"/>
      <c r="E52" s="22"/>
      <c r="F52" s="22"/>
      <c r="G52" s="22"/>
      <c r="H52" s="113"/>
    </row>
    <row r="53" spans="1:8" ht="22.5" customHeight="1" thickBot="1" x14ac:dyDescent="0.25">
      <c r="A53" s="103" t="s">
        <v>83</v>
      </c>
      <c r="B53" s="104"/>
      <c r="C53" s="23" t="s">
        <v>128</v>
      </c>
      <c r="D53" s="24"/>
      <c r="E53" s="24"/>
      <c r="F53" s="24"/>
      <c r="G53" s="24"/>
      <c r="H53" s="114"/>
    </row>
    <row r="54" spans="1:8" s="7" customFormat="1" ht="16" x14ac:dyDescent="0.2">
      <c r="A54" s="105" t="s">
        <v>117</v>
      </c>
      <c r="B54" s="106"/>
      <c r="C54" s="25" t="s">
        <v>84</v>
      </c>
      <c r="D54" s="26"/>
      <c r="E54" s="26"/>
      <c r="F54" s="26"/>
      <c r="G54" s="26"/>
      <c r="H54" s="27"/>
    </row>
    <row r="55" spans="1:8" s="7" customFormat="1" ht="16" x14ac:dyDescent="0.2">
      <c r="A55" s="107"/>
      <c r="B55" s="108"/>
      <c r="C55" s="25" t="s">
        <v>85</v>
      </c>
      <c r="D55" s="26"/>
      <c r="E55" s="26"/>
      <c r="F55" s="26"/>
      <c r="G55" s="26"/>
      <c r="H55" s="27"/>
    </row>
    <row r="56" spans="1:8" s="7" customFormat="1" ht="16" x14ac:dyDescent="0.2">
      <c r="A56" s="107"/>
      <c r="B56" s="108"/>
      <c r="C56" s="25" t="s">
        <v>86</v>
      </c>
      <c r="D56" s="26"/>
      <c r="E56" s="26"/>
      <c r="F56" s="26"/>
      <c r="G56" s="26"/>
      <c r="H56" s="27"/>
    </row>
    <row r="57" spans="1:8" s="7" customFormat="1" ht="16.5" thickBot="1" x14ac:dyDescent="0.25">
      <c r="A57" s="109"/>
      <c r="B57" s="110"/>
      <c r="C57" s="28" t="s">
        <v>112</v>
      </c>
      <c r="D57" s="29"/>
      <c r="E57" s="29"/>
      <c r="F57" s="29"/>
      <c r="G57" s="29"/>
      <c r="H57" s="30"/>
    </row>
    <row r="60" spans="1:8" ht="14.25" customHeight="1" x14ac:dyDescent="0.2"/>
    <row r="61" spans="1:8" ht="24" customHeight="1" x14ac:dyDescent="0.2"/>
  </sheetData>
  <sheetProtection selectLockedCells="1" selectUnlockedCells="1"/>
  <mergeCells count="27">
    <mergeCell ref="A52:B52"/>
    <mergeCell ref="A53:B53"/>
    <mergeCell ref="A54:B57"/>
    <mergeCell ref="C7:H7"/>
    <mergeCell ref="C36:H36"/>
    <mergeCell ref="D24:H24"/>
    <mergeCell ref="D25:H25"/>
    <mergeCell ref="C9:H9"/>
    <mergeCell ref="C13:H13"/>
    <mergeCell ref="H52:H53"/>
    <mergeCell ref="D34:H34"/>
    <mergeCell ref="D26:H26"/>
    <mergeCell ref="D27:H27"/>
    <mergeCell ref="D38:H38"/>
    <mergeCell ref="D11:H11"/>
    <mergeCell ref="C22:H22"/>
    <mergeCell ref="D33:H33"/>
    <mergeCell ref="A2:H2"/>
    <mergeCell ref="E5:H5"/>
    <mergeCell ref="B6:C6"/>
    <mergeCell ref="B4:H4"/>
    <mergeCell ref="B21:C21"/>
    <mergeCell ref="D18:H18"/>
    <mergeCell ref="D15:H15"/>
    <mergeCell ref="D16:H16"/>
    <mergeCell ref="D29:H29"/>
    <mergeCell ref="D30:H30"/>
  </mergeCells>
  <phoneticPr fontId="2"/>
  <printOptions horizontalCentered="1"/>
  <pageMargins left="0.61" right="0.54" top="0.45" bottom="0.56000000000000005" header="0.31" footer="0.31496062992125984"/>
  <pageSetup paperSize="9" orientation="portrait" r:id="rId1"/>
  <headerFooter alignWithMargins="0"/>
  <rowBreaks count="1" manualBreakCount="1">
    <brk id="57"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F0D95-018E-4AC4-BB2B-1713F8AA2C08}">
  <sheetPr>
    <tabColor indexed="15"/>
  </sheetPr>
  <dimension ref="A1:F48"/>
  <sheetViews>
    <sheetView view="pageBreakPreview" zoomScaleNormal="100" zoomScaleSheetLayoutView="100" workbookViewId="0">
      <selection activeCell="C4" sqref="C4:F4"/>
    </sheetView>
  </sheetViews>
  <sheetFormatPr defaultColWidth="9" defaultRowHeight="13" x14ac:dyDescent="0.2"/>
  <cols>
    <col min="1" max="1" width="8" style="42" bestFit="1" customWidth="1"/>
    <col min="2" max="2" width="22.453125" style="42" customWidth="1"/>
    <col min="3" max="3" width="11.6328125" style="42" customWidth="1"/>
    <col min="4" max="4" width="12.7265625" style="42" customWidth="1"/>
    <col min="5" max="5" width="9.36328125" style="42" customWidth="1"/>
    <col min="6" max="6" width="12.7265625" style="42" customWidth="1"/>
    <col min="7" max="16384" width="9" style="42"/>
  </cols>
  <sheetData>
    <row r="1" spans="1:6" ht="22.5" customHeight="1" x14ac:dyDescent="0.2">
      <c r="A1" s="148" t="s">
        <v>129</v>
      </c>
      <c r="B1" s="148"/>
      <c r="C1" s="148"/>
      <c r="D1" s="148"/>
      <c r="E1" s="148"/>
    </row>
    <row r="2" spans="1:6" ht="22.5" customHeight="1" x14ac:dyDescent="0.2">
      <c r="C2" s="75" t="s">
        <v>94</v>
      </c>
      <c r="D2" s="76" t="s">
        <v>128</v>
      </c>
      <c r="E2" s="31"/>
      <c r="F2" s="32"/>
    </row>
    <row r="3" spans="1:6" ht="22.5" customHeight="1" thickBot="1" x14ac:dyDescent="0.25">
      <c r="A3" s="154" t="s">
        <v>12</v>
      </c>
      <c r="B3" s="154"/>
      <c r="C3" s="154"/>
      <c r="D3" s="154"/>
      <c r="E3" s="154"/>
    </row>
    <row r="4" spans="1:6" ht="22.5" customHeight="1" x14ac:dyDescent="0.2">
      <c r="A4" s="150" t="s">
        <v>0</v>
      </c>
      <c r="B4" s="151"/>
      <c r="C4" s="155"/>
      <c r="D4" s="156"/>
      <c r="E4" s="156"/>
      <c r="F4" s="157"/>
    </row>
    <row r="5" spans="1:6" ht="22.5" customHeight="1" x14ac:dyDescent="0.2">
      <c r="A5" s="152" t="s">
        <v>1</v>
      </c>
      <c r="B5" s="153"/>
      <c r="C5" s="158"/>
      <c r="D5" s="159"/>
      <c r="E5" s="159"/>
      <c r="F5" s="160"/>
    </row>
    <row r="6" spans="1:6" ht="22.5" customHeight="1" x14ac:dyDescent="0.2">
      <c r="A6" s="130" t="s">
        <v>2</v>
      </c>
      <c r="B6" s="43" t="s">
        <v>3</v>
      </c>
      <c r="C6" s="158"/>
      <c r="D6" s="159"/>
      <c r="E6" s="159"/>
      <c r="F6" s="160"/>
    </row>
    <row r="7" spans="1:6" ht="22.5" customHeight="1" x14ac:dyDescent="0.2">
      <c r="A7" s="130"/>
      <c r="B7" s="43" t="s">
        <v>4</v>
      </c>
      <c r="C7" s="158"/>
      <c r="D7" s="159"/>
      <c r="E7" s="159"/>
      <c r="F7" s="160"/>
    </row>
    <row r="8" spans="1:6" ht="22.5" customHeight="1" x14ac:dyDescent="0.2">
      <c r="A8" s="130"/>
      <c r="B8" s="43" t="s">
        <v>5</v>
      </c>
      <c r="C8" s="158"/>
      <c r="D8" s="159"/>
      <c r="E8" s="159"/>
      <c r="F8" s="160"/>
    </row>
    <row r="9" spans="1:6" ht="22.5" customHeight="1" thickBot="1" x14ac:dyDescent="0.25">
      <c r="A9" s="149"/>
      <c r="B9" s="77" t="s">
        <v>34</v>
      </c>
      <c r="C9" s="158"/>
      <c r="D9" s="159"/>
      <c r="E9" s="159"/>
      <c r="F9" s="160"/>
    </row>
    <row r="10" spans="1:6" ht="22.5" customHeight="1" thickBot="1" x14ac:dyDescent="0.25">
      <c r="A10" s="41"/>
    </row>
    <row r="11" spans="1:6" ht="22.5" customHeight="1" thickBot="1" x14ac:dyDescent="0.25">
      <c r="A11" s="146" t="s">
        <v>6</v>
      </c>
      <c r="B11" s="147"/>
      <c r="C11" s="60" t="s">
        <v>35</v>
      </c>
      <c r="D11" s="56" t="s">
        <v>9</v>
      </c>
      <c r="E11" s="147" t="s">
        <v>11</v>
      </c>
      <c r="F11" s="161"/>
    </row>
    <row r="12" spans="1:6" ht="22.5" customHeight="1" thickTop="1" x14ac:dyDescent="0.2">
      <c r="A12" s="130" t="s">
        <v>7</v>
      </c>
      <c r="B12" s="131"/>
      <c r="C12" s="73">
        <v>700</v>
      </c>
      <c r="D12" s="33"/>
      <c r="E12" s="140">
        <f>C12*D12</f>
        <v>0</v>
      </c>
      <c r="F12" s="141"/>
    </row>
    <row r="13" spans="1:6" ht="22.5" customHeight="1" thickBot="1" x14ac:dyDescent="0.25">
      <c r="A13" s="130" t="s">
        <v>8</v>
      </c>
      <c r="B13" s="131"/>
      <c r="C13" s="73">
        <v>1000</v>
      </c>
      <c r="D13" s="34"/>
      <c r="E13" s="142">
        <f>C13*D13</f>
        <v>0</v>
      </c>
      <c r="F13" s="143"/>
    </row>
    <row r="14" spans="1:6" ht="22.5" customHeight="1" thickTop="1" thickBot="1" x14ac:dyDescent="0.25">
      <c r="A14" s="127" t="s">
        <v>10</v>
      </c>
      <c r="B14" s="128"/>
      <c r="C14" s="128"/>
      <c r="D14" s="129"/>
      <c r="E14" s="144">
        <f>SUM(E12:E13)</f>
        <v>0</v>
      </c>
      <c r="F14" s="145"/>
    </row>
    <row r="15" spans="1:6" ht="22.5" customHeight="1" thickBot="1" x14ac:dyDescent="0.25">
      <c r="A15" s="75"/>
      <c r="B15" s="75"/>
      <c r="C15" s="75"/>
      <c r="D15" s="75"/>
    </row>
    <row r="16" spans="1:6" ht="22.5" customHeight="1" x14ac:dyDescent="0.2">
      <c r="A16" s="132" t="s">
        <v>74</v>
      </c>
      <c r="B16" s="135" t="s">
        <v>73</v>
      </c>
      <c r="C16" s="60" t="s">
        <v>39</v>
      </c>
      <c r="D16" s="138" t="s">
        <v>13</v>
      </c>
      <c r="E16" s="139"/>
      <c r="F16" s="78" t="s">
        <v>127</v>
      </c>
    </row>
    <row r="17" spans="1:6" ht="22.5" customHeight="1" x14ac:dyDescent="0.2">
      <c r="A17" s="133"/>
      <c r="B17" s="136"/>
      <c r="C17" s="43">
        <v>1</v>
      </c>
      <c r="D17" s="118"/>
      <c r="E17" s="119"/>
      <c r="F17" s="35"/>
    </row>
    <row r="18" spans="1:6" ht="22.5" customHeight="1" x14ac:dyDescent="0.2">
      <c r="A18" s="133"/>
      <c r="B18" s="136"/>
      <c r="C18" s="43">
        <v>2</v>
      </c>
      <c r="D18" s="118"/>
      <c r="E18" s="119"/>
      <c r="F18" s="35"/>
    </row>
    <row r="19" spans="1:6" ht="22.5" customHeight="1" x14ac:dyDescent="0.2">
      <c r="A19" s="133"/>
      <c r="B19" s="136"/>
      <c r="C19" s="43">
        <v>3</v>
      </c>
      <c r="D19" s="118"/>
      <c r="E19" s="119"/>
      <c r="F19" s="35"/>
    </row>
    <row r="20" spans="1:6" ht="22.5" customHeight="1" thickBot="1" x14ac:dyDescent="0.25">
      <c r="A20" s="134"/>
      <c r="B20" s="137"/>
      <c r="C20" s="80">
        <v>4</v>
      </c>
      <c r="D20" s="120"/>
      <c r="E20" s="121"/>
      <c r="F20" s="36"/>
    </row>
    <row r="22" spans="1:6" ht="13.5" thickBot="1" x14ac:dyDescent="0.25">
      <c r="B22" s="41" t="s">
        <v>40</v>
      </c>
      <c r="C22" s="41" t="s">
        <v>77</v>
      </c>
    </row>
    <row r="23" spans="1:6" ht="23.25" customHeight="1" thickBot="1" x14ac:dyDescent="0.25">
      <c r="A23" s="81" t="s">
        <v>0</v>
      </c>
      <c r="B23" s="94">
        <f>C4</f>
        <v>0</v>
      </c>
      <c r="C23" s="82" t="str">
        <f>SUM(C25:C29,C31:C41,C43:C48)&amp;"+"&amp;SUM(C30+C42)</f>
        <v>0+0</v>
      </c>
      <c r="E23" s="122"/>
      <c r="F23" s="122"/>
    </row>
    <row r="24" spans="1:6" s="41" customFormat="1" ht="14.25" customHeight="1" thickBot="1" x14ac:dyDescent="0.25">
      <c r="A24" s="83"/>
      <c r="B24" s="84" t="s">
        <v>41</v>
      </c>
      <c r="C24" s="85" t="s">
        <v>42</v>
      </c>
      <c r="E24" s="115"/>
      <c r="F24" s="115"/>
    </row>
    <row r="25" spans="1:6" x14ac:dyDescent="0.2">
      <c r="A25" s="123" t="s">
        <v>43</v>
      </c>
      <c r="B25" s="87" t="s">
        <v>44</v>
      </c>
      <c r="C25" s="88">
        <f>COUNTIF(申込票!$I$8:$I$67,1)</f>
        <v>0</v>
      </c>
      <c r="E25" s="115"/>
      <c r="F25" s="115"/>
    </row>
    <row r="26" spans="1:6" x14ac:dyDescent="0.2">
      <c r="A26" s="123"/>
      <c r="B26" s="89" t="s">
        <v>45</v>
      </c>
      <c r="C26" s="88">
        <f>COUNTIF(申込票!$I$8:$I$67,2)</f>
        <v>0</v>
      </c>
      <c r="E26" s="115"/>
      <c r="F26" s="115"/>
    </row>
    <row r="27" spans="1:6" x14ac:dyDescent="0.2">
      <c r="A27" s="123"/>
      <c r="B27" s="89" t="s">
        <v>47</v>
      </c>
      <c r="C27" s="88">
        <f>COUNTIF(申込票!$I$8:$I$67,3)</f>
        <v>0</v>
      </c>
      <c r="E27" s="116"/>
      <c r="F27" s="116"/>
    </row>
    <row r="28" spans="1:6" x14ac:dyDescent="0.2">
      <c r="A28" s="123"/>
      <c r="B28" s="89" t="s">
        <v>48</v>
      </c>
      <c r="C28" s="88">
        <f>COUNTIF(申込票!$I$8:$I$67,4)</f>
        <v>0</v>
      </c>
      <c r="E28" s="115"/>
      <c r="F28" s="115"/>
    </row>
    <row r="29" spans="1:6" x14ac:dyDescent="0.2">
      <c r="A29" s="123"/>
      <c r="B29" s="89" t="s">
        <v>49</v>
      </c>
      <c r="C29" s="88">
        <f>COUNTIF(申込票!$I$8:$I$67,5)</f>
        <v>0</v>
      </c>
      <c r="E29" s="116"/>
      <c r="F29" s="116"/>
    </row>
    <row r="30" spans="1:6" x14ac:dyDescent="0.2">
      <c r="A30" s="123"/>
      <c r="B30" s="89" t="s">
        <v>62</v>
      </c>
      <c r="C30" s="90">
        <f>COUNTIF(申込票!$I$71:$I$94,12)</f>
        <v>0</v>
      </c>
      <c r="E30" s="116"/>
      <c r="F30" s="116"/>
    </row>
    <row r="31" spans="1:6" x14ac:dyDescent="0.2">
      <c r="A31" s="123"/>
      <c r="B31" s="89" t="s">
        <v>19</v>
      </c>
      <c r="C31" s="88">
        <f>COUNTIF(申込票!$I$8:$I$67,6)</f>
        <v>0</v>
      </c>
      <c r="E31" s="117"/>
      <c r="F31" s="117"/>
    </row>
    <row r="32" spans="1:6" x14ac:dyDescent="0.2">
      <c r="A32" s="123"/>
      <c r="B32" s="89" t="s">
        <v>50</v>
      </c>
      <c r="C32" s="88">
        <f>COUNTIF(申込票!$I$8:$I$67,7)</f>
        <v>0</v>
      </c>
      <c r="E32" s="117"/>
      <c r="F32" s="117"/>
    </row>
    <row r="33" spans="1:6" x14ac:dyDescent="0.2">
      <c r="A33" s="123"/>
      <c r="B33" s="89" t="s">
        <v>51</v>
      </c>
      <c r="C33" s="88">
        <f>COUNTIF(申込票!$I$8:$I$67,8)</f>
        <v>0</v>
      </c>
      <c r="E33" s="116"/>
      <c r="F33" s="116"/>
    </row>
    <row r="34" spans="1:6" x14ac:dyDescent="0.2">
      <c r="A34" s="123"/>
      <c r="B34" s="89" t="s">
        <v>57</v>
      </c>
      <c r="C34" s="88">
        <f>COUNTIF(申込票!$I$8:$I$67,9)</f>
        <v>0</v>
      </c>
      <c r="E34" s="116"/>
      <c r="F34" s="116"/>
    </row>
    <row r="35" spans="1:6" x14ac:dyDescent="0.2">
      <c r="A35" s="123"/>
      <c r="B35" s="89" t="s">
        <v>58</v>
      </c>
      <c r="C35" s="88">
        <f>COUNTIF(申込票!$I$8:$I$67,10)</f>
        <v>0</v>
      </c>
      <c r="E35" s="116"/>
      <c r="F35" s="116"/>
    </row>
    <row r="36" spans="1:6" x14ac:dyDescent="0.2">
      <c r="A36" s="124"/>
      <c r="B36" s="89" t="s">
        <v>53</v>
      </c>
      <c r="C36" s="88">
        <f>COUNTIF(申込票!$I$8:$I$67,11)</f>
        <v>0</v>
      </c>
      <c r="E36" s="116"/>
      <c r="F36" s="116"/>
    </row>
    <row r="37" spans="1:6" x14ac:dyDescent="0.2">
      <c r="A37" s="125" t="s">
        <v>54</v>
      </c>
      <c r="B37" s="91" t="s">
        <v>44</v>
      </c>
      <c r="C37" s="88">
        <f>COUNTIF(申込票!$I$8:$I$67,21)</f>
        <v>0</v>
      </c>
      <c r="E37" s="116"/>
      <c r="F37" s="116"/>
    </row>
    <row r="38" spans="1:6" x14ac:dyDescent="0.2">
      <c r="A38" s="123"/>
      <c r="B38" s="91" t="s">
        <v>45</v>
      </c>
      <c r="C38" s="88">
        <f>COUNTIF(申込票!$I$8:$I$67,22)</f>
        <v>0</v>
      </c>
      <c r="E38" s="116"/>
      <c r="F38" s="116"/>
    </row>
    <row r="39" spans="1:6" x14ac:dyDescent="0.2">
      <c r="A39" s="123"/>
      <c r="B39" s="91" t="s">
        <v>46</v>
      </c>
      <c r="C39" s="88">
        <f>COUNTIF(申込票!$I$8:$I$67,23)</f>
        <v>0</v>
      </c>
      <c r="E39" s="115"/>
      <c r="F39" s="115"/>
    </row>
    <row r="40" spans="1:6" x14ac:dyDescent="0.2">
      <c r="A40" s="123"/>
      <c r="B40" s="91" t="s">
        <v>55</v>
      </c>
      <c r="C40" s="88">
        <f>COUNTIF(申込票!$I$8:$I$67,24)</f>
        <v>0</v>
      </c>
      <c r="E40" s="115"/>
      <c r="F40" s="115"/>
    </row>
    <row r="41" spans="1:6" x14ac:dyDescent="0.2">
      <c r="A41" s="123"/>
      <c r="B41" s="91" t="s">
        <v>56</v>
      </c>
      <c r="C41" s="88">
        <f>COUNTIF(申込票!$I$8:$I$67,25)</f>
        <v>0</v>
      </c>
      <c r="E41" s="86"/>
      <c r="F41" s="92"/>
    </row>
    <row r="42" spans="1:6" x14ac:dyDescent="0.2">
      <c r="A42" s="123"/>
      <c r="B42" s="89" t="s">
        <v>62</v>
      </c>
      <c r="C42" s="90">
        <f>COUNTIF(申込票!$I$71:$I$94,32)</f>
        <v>0</v>
      </c>
    </row>
    <row r="43" spans="1:6" x14ac:dyDescent="0.2">
      <c r="A43" s="123"/>
      <c r="B43" s="91" t="s">
        <v>19</v>
      </c>
      <c r="C43" s="88">
        <f>COUNTIF(申込票!$I$8:$I$67,26)</f>
        <v>0</v>
      </c>
    </row>
    <row r="44" spans="1:6" x14ac:dyDescent="0.2">
      <c r="A44" s="123"/>
      <c r="B44" s="91" t="s">
        <v>51</v>
      </c>
      <c r="C44" s="88">
        <f>COUNTIF(申込票!$I$8:$I$67,27)</f>
        <v>0</v>
      </c>
    </row>
    <row r="45" spans="1:6" x14ac:dyDescent="0.2">
      <c r="A45" s="123"/>
      <c r="B45" s="91" t="s">
        <v>59</v>
      </c>
      <c r="C45" s="88">
        <f>COUNTIF(申込票!$I$8:$I$67,28)</f>
        <v>0</v>
      </c>
    </row>
    <row r="46" spans="1:6" x14ac:dyDescent="0.2">
      <c r="A46" s="123"/>
      <c r="B46" s="91" t="s">
        <v>60</v>
      </c>
      <c r="C46" s="88">
        <f>COUNTIF(申込票!$I$8:$I$67,29)</f>
        <v>0</v>
      </c>
    </row>
    <row r="47" spans="1:6" x14ac:dyDescent="0.2">
      <c r="A47" s="123"/>
      <c r="B47" s="91" t="s">
        <v>61</v>
      </c>
      <c r="C47" s="88">
        <f>COUNTIF(申込票!$I$8:$I$67,30)</f>
        <v>0</v>
      </c>
    </row>
    <row r="48" spans="1:6" ht="13.5" thickBot="1" x14ac:dyDescent="0.25">
      <c r="A48" s="126"/>
      <c r="B48" s="79" t="s">
        <v>53</v>
      </c>
      <c r="C48" s="93">
        <f>COUNTIF(申込票!$I$8:$I$67,31)</f>
        <v>0</v>
      </c>
    </row>
  </sheetData>
  <sheetProtection algorithmName="SHA-512" hashValue="4feDYrrT7Hlrret7N+qIl/6UnEqKLbFsLtSYzRS/rGjdpHlBJtUmQb6T9Nt03Zo1xYI1M7s6cT2vv7cBDxe85A==" saltValue="qe3YCMnVipzMNKsaD2AxUg==" spinCount="100000" sheet="1" objects="1" scenarios="1"/>
  <mergeCells count="44">
    <mergeCell ref="A11:B11"/>
    <mergeCell ref="A1:E1"/>
    <mergeCell ref="A6:A9"/>
    <mergeCell ref="A4:B4"/>
    <mergeCell ref="A5:B5"/>
    <mergeCell ref="A3:E3"/>
    <mergeCell ref="C4:F4"/>
    <mergeCell ref="C5:F5"/>
    <mergeCell ref="C6:F6"/>
    <mergeCell ref="C7:F7"/>
    <mergeCell ref="C8:F8"/>
    <mergeCell ref="C9:F9"/>
    <mergeCell ref="E11:F11"/>
    <mergeCell ref="A25:A36"/>
    <mergeCell ref="A37:A48"/>
    <mergeCell ref="A14:D14"/>
    <mergeCell ref="A12:B12"/>
    <mergeCell ref="A13:B13"/>
    <mergeCell ref="A16:A20"/>
    <mergeCell ref="B16:B20"/>
    <mergeCell ref="D16:E16"/>
    <mergeCell ref="D17:E17"/>
    <mergeCell ref="E27:F27"/>
    <mergeCell ref="E12:F12"/>
    <mergeCell ref="E13:F13"/>
    <mergeCell ref="E14:F14"/>
    <mergeCell ref="E28:F28"/>
    <mergeCell ref="E33:F33"/>
    <mergeCell ref="D18:E18"/>
    <mergeCell ref="D19:E19"/>
    <mergeCell ref="D20:E20"/>
    <mergeCell ref="E23:F23"/>
    <mergeCell ref="E24:F24"/>
    <mergeCell ref="E25:F25"/>
    <mergeCell ref="E26:F26"/>
    <mergeCell ref="E40:F40"/>
    <mergeCell ref="E35:F36"/>
    <mergeCell ref="E37:F38"/>
    <mergeCell ref="E31:E32"/>
    <mergeCell ref="F31:F32"/>
    <mergeCell ref="E29:E30"/>
    <mergeCell ref="F29:F30"/>
    <mergeCell ref="E34:F34"/>
    <mergeCell ref="E39:F39"/>
  </mergeCells>
  <phoneticPr fontId="2"/>
  <printOptions horizontalCentered="1"/>
  <pageMargins left="0.51181102362204722" right="0.47244094488188981" top="0.51181102362204722" bottom="0.35433070866141736" header="0.39370078740157483" footer="0.27559055118110237"/>
  <pageSetup paperSize="9" orientation="portrait" horizont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B8F4E-F364-4BF0-8476-DECD14E55E8E}">
  <sheetPr>
    <tabColor indexed="13"/>
    <pageSetUpPr fitToPage="1"/>
  </sheetPr>
  <dimension ref="A1:Q94"/>
  <sheetViews>
    <sheetView tabSelected="1" zoomScaleNormal="100" zoomScaleSheetLayoutView="50" workbookViewId="0">
      <pane xSplit="1" ySplit="7" topLeftCell="B8" activePane="bottomRight" state="frozen"/>
      <selection pane="topRight" activeCell="B1" sqref="B1"/>
      <selection pane="bottomLeft" activeCell="A7" sqref="A7"/>
      <selection pane="bottomRight" activeCell="B8" sqref="B8"/>
    </sheetView>
  </sheetViews>
  <sheetFormatPr defaultColWidth="9" defaultRowHeight="13" x14ac:dyDescent="0.2"/>
  <cols>
    <col min="1" max="1" width="4.453125" style="41" bestFit="1" customWidth="1"/>
    <col min="2" max="2" width="7.08984375" style="42" bestFit="1" customWidth="1"/>
    <col min="3" max="3" width="9.90625" style="42" customWidth="1"/>
    <col min="4" max="4" width="15.6328125" style="42" bestFit="1" customWidth="1"/>
    <col min="5" max="5" width="21.6328125" style="42" bestFit="1" customWidth="1"/>
    <col min="6" max="6" width="10.453125" style="42" customWidth="1"/>
    <col min="7" max="7" width="13.26953125" style="42" customWidth="1"/>
    <col min="8" max="8" width="14.26953125" style="42" customWidth="1"/>
    <col min="9" max="9" width="7.26953125" style="42" bestFit="1" customWidth="1"/>
    <col min="10" max="10" width="12.6328125" style="42" customWidth="1"/>
    <col min="11" max="11" width="10.90625" style="42" customWidth="1"/>
    <col min="12" max="12" width="4.90625" style="42" customWidth="1"/>
    <col min="13" max="13" width="3.36328125" style="42" bestFit="1" customWidth="1"/>
    <col min="14" max="14" width="7.08984375" style="41" bestFit="1" customWidth="1"/>
    <col min="15" max="15" width="10.26953125" style="41" bestFit="1" customWidth="1"/>
    <col min="16" max="16" width="11" style="41" bestFit="1" customWidth="1"/>
    <col min="17" max="17" width="37.08984375" style="42" bestFit="1" customWidth="1"/>
    <col min="18" max="16384" width="9" style="42"/>
  </cols>
  <sheetData>
    <row r="1" spans="1:17" ht="22.5" customHeight="1" x14ac:dyDescent="0.2">
      <c r="D1" s="162" t="s">
        <v>130</v>
      </c>
      <c r="E1" s="162"/>
      <c r="F1" s="162"/>
      <c r="H1" s="41" t="s">
        <v>94</v>
      </c>
      <c r="I1" s="163" t="s">
        <v>128</v>
      </c>
      <c r="J1" s="164"/>
      <c r="K1" s="164"/>
    </row>
    <row r="2" spans="1:17" s="41" customFormat="1" ht="14" x14ac:dyDescent="0.2">
      <c r="A2" s="43" t="s">
        <v>39</v>
      </c>
      <c r="B2" s="43" t="s">
        <v>75</v>
      </c>
      <c r="C2" s="43" t="s">
        <v>104</v>
      </c>
      <c r="D2" s="43" t="s">
        <v>13</v>
      </c>
      <c r="E2" s="167" t="s">
        <v>14</v>
      </c>
      <c r="F2" s="43" t="s">
        <v>15</v>
      </c>
      <c r="G2" s="43" t="s">
        <v>65</v>
      </c>
      <c r="H2" s="43" t="s">
        <v>63</v>
      </c>
      <c r="I2" s="45"/>
      <c r="J2" s="43" t="s">
        <v>17</v>
      </c>
      <c r="K2" s="43" t="s">
        <v>16</v>
      </c>
    </row>
    <row r="3" spans="1:17" s="41" customFormat="1" ht="13.5" customHeight="1" x14ac:dyDescent="0.2">
      <c r="A3" s="131"/>
      <c r="B3" s="165" t="s">
        <v>68</v>
      </c>
      <c r="C3" s="165" t="s">
        <v>105</v>
      </c>
      <c r="D3" s="165" t="s">
        <v>106</v>
      </c>
      <c r="E3" s="168"/>
      <c r="F3" s="172" t="s">
        <v>107</v>
      </c>
      <c r="G3" s="165" t="s">
        <v>108</v>
      </c>
      <c r="H3" s="165" t="s">
        <v>69</v>
      </c>
      <c r="I3" s="167" t="s">
        <v>110</v>
      </c>
      <c r="J3" s="167"/>
      <c r="K3" s="167"/>
    </row>
    <row r="4" spans="1:17" s="41" customFormat="1" ht="40.5" customHeight="1" x14ac:dyDescent="0.2">
      <c r="A4" s="131"/>
      <c r="B4" s="166"/>
      <c r="C4" s="166"/>
      <c r="D4" s="166"/>
      <c r="E4" s="169"/>
      <c r="F4" s="173"/>
      <c r="G4" s="166"/>
      <c r="H4" s="166"/>
      <c r="I4" s="170" t="s">
        <v>111</v>
      </c>
      <c r="J4" s="171"/>
      <c r="K4" s="46" t="s">
        <v>109</v>
      </c>
    </row>
    <row r="5" spans="1:17" x14ac:dyDescent="0.2">
      <c r="A5" s="131"/>
      <c r="B5" s="47" t="s">
        <v>30</v>
      </c>
      <c r="C5" s="48"/>
      <c r="D5" s="48"/>
      <c r="E5" s="48"/>
      <c r="F5" s="48"/>
      <c r="G5" s="48"/>
      <c r="H5" s="48"/>
      <c r="I5" s="48"/>
      <c r="J5" s="48"/>
      <c r="K5" s="49"/>
      <c r="M5" s="41"/>
      <c r="Q5" s="41"/>
    </row>
    <row r="6" spans="1:17" ht="13.5" thickBot="1" x14ac:dyDescent="0.25">
      <c r="A6" s="131"/>
      <c r="B6" s="50">
        <v>1</v>
      </c>
      <c r="C6" s="50" t="s">
        <v>38</v>
      </c>
      <c r="D6" s="50" t="s">
        <v>31</v>
      </c>
      <c r="E6" s="50" t="s">
        <v>33</v>
      </c>
      <c r="F6" s="51" t="s">
        <v>36</v>
      </c>
      <c r="G6" s="52" t="s">
        <v>66</v>
      </c>
      <c r="H6" s="53" t="s">
        <v>64</v>
      </c>
      <c r="I6" s="53">
        <v>1</v>
      </c>
      <c r="J6" s="53" t="str">
        <f t="shared" ref="J6:J7" si="0">IF(I6="","",VLOOKUP(I6,$N$8:$O$30,2))</f>
        <v>１００ｍ</v>
      </c>
      <c r="K6" s="53">
        <v>1084</v>
      </c>
    </row>
    <row r="7" spans="1:17" ht="13.5" customHeight="1" thickBot="1" x14ac:dyDescent="0.25">
      <c r="A7" s="131"/>
      <c r="B7" s="50">
        <v>2</v>
      </c>
      <c r="C7" s="50">
        <v>4105</v>
      </c>
      <c r="D7" s="50" t="s">
        <v>32</v>
      </c>
      <c r="E7" s="50" t="s">
        <v>70</v>
      </c>
      <c r="F7" s="50">
        <v>1</v>
      </c>
      <c r="G7" s="53"/>
      <c r="H7" s="53" t="s">
        <v>67</v>
      </c>
      <c r="I7" s="53">
        <v>22</v>
      </c>
      <c r="J7" s="53" t="str">
        <f t="shared" si="0"/>
        <v>４００ｍ</v>
      </c>
      <c r="K7" s="53">
        <v>3890</v>
      </c>
      <c r="M7" s="54" t="s">
        <v>75</v>
      </c>
      <c r="N7" s="55" t="s">
        <v>18</v>
      </c>
      <c r="O7" s="55" t="s">
        <v>17</v>
      </c>
      <c r="P7" s="56" t="s">
        <v>21</v>
      </c>
      <c r="Q7" s="57" t="s">
        <v>22</v>
      </c>
    </row>
    <row r="8" spans="1:17" ht="13.5" customHeight="1" x14ac:dyDescent="0.2">
      <c r="A8" s="43">
        <v>1</v>
      </c>
      <c r="B8" s="37"/>
      <c r="C8" s="37"/>
      <c r="D8" s="37"/>
      <c r="E8" s="95" t="str">
        <f>IF(C8="","",様式1!$C$4)</f>
        <v/>
      </c>
      <c r="F8" s="37"/>
      <c r="G8" s="37"/>
      <c r="H8" s="37"/>
      <c r="I8" s="37"/>
      <c r="J8" s="43" t="str">
        <f>IF(B8="","",IF(I8="","",IF(B8=1,VLOOKUP(I8,$N$8:$O$18,2),IF(B8=2,VLOOKUP(I8,$N$20:$O$30,2)))))</f>
        <v/>
      </c>
      <c r="K8" s="37"/>
      <c r="M8" s="190" t="s">
        <v>76</v>
      </c>
      <c r="N8" s="58">
        <v>1</v>
      </c>
      <c r="O8" s="59" t="s">
        <v>44</v>
      </c>
      <c r="P8" s="60">
        <v>1104</v>
      </c>
      <c r="Q8" s="189" t="s">
        <v>23</v>
      </c>
    </row>
    <row r="9" spans="1:17" x14ac:dyDescent="0.2">
      <c r="A9" s="43">
        <v>2</v>
      </c>
      <c r="B9" s="37"/>
      <c r="C9" s="37"/>
      <c r="D9" s="37"/>
      <c r="E9" s="95" t="str">
        <f>IF(C9="","",様式1!$C$4)</f>
        <v/>
      </c>
      <c r="F9" s="37"/>
      <c r="G9" s="37"/>
      <c r="H9" s="37"/>
      <c r="I9" s="37"/>
      <c r="J9" s="43" t="str">
        <f t="shared" ref="J9:J67" si="1">IF(B9="","",IF(I9="","",IF(B9=1,VLOOKUP(I9,$N$8:$O$18,2),IF(B9=2,VLOOKUP(I9,$N$20:$O$30,2)))))</f>
        <v/>
      </c>
      <c r="K9" s="37"/>
      <c r="M9" s="191"/>
      <c r="N9" s="61">
        <v>2</v>
      </c>
      <c r="O9" s="62" t="s">
        <v>45</v>
      </c>
      <c r="P9" s="43">
        <v>5200</v>
      </c>
      <c r="Q9" s="186"/>
    </row>
    <row r="10" spans="1:17" x14ac:dyDescent="0.2">
      <c r="A10" s="43">
        <v>3</v>
      </c>
      <c r="B10" s="37"/>
      <c r="C10" s="37"/>
      <c r="D10" s="37"/>
      <c r="E10" s="95" t="str">
        <f>IF(C10="","",様式1!$C$4)</f>
        <v/>
      </c>
      <c r="F10" s="37"/>
      <c r="G10" s="37"/>
      <c r="H10" s="37"/>
      <c r="I10" s="37"/>
      <c r="J10" s="43" t="str">
        <f t="shared" si="1"/>
        <v/>
      </c>
      <c r="K10" s="37"/>
      <c r="M10" s="191"/>
      <c r="N10" s="61">
        <v>3</v>
      </c>
      <c r="O10" s="62" t="s">
        <v>47</v>
      </c>
      <c r="P10" s="43">
        <v>40324</v>
      </c>
      <c r="Q10" s="63" t="s">
        <v>24</v>
      </c>
    </row>
    <row r="11" spans="1:17" x14ac:dyDescent="0.2">
      <c r="A11" s="43">
        <v>4</v>
      </c>
      <c r="B11" s="37"/>
      <c r="C11" s="37"/>
      <c r="D11" s="37"/>
      <c r="E11" s="95" t="str">
        <f>IF(C11="","",様式1!$C$4)</f>
        <v/>
      </c>
      <c r="F11" s="37"/>
      <c r="G11" s="37"/>
      <c r="H11" s="37"/>
      <c r="I11" s="37"/>
      <c r="J11" s="43" t="str">
        <f t="shared" si="1"/>
        <v/>
      </c>
      <c r="K11" s="37"/>
      <c r="M11" s="191"/>
      <c r="N11" s="61">
        <v>4</v>
      </c>
      <c r="O11" s="62" t="s">
        <v>48</v>
      </c>
      <c r="P11" s="43">
        <v>155550</v>
      </c>
      <c r="Q11" s="63" t="s">
        <v>78</v>
      </c>
    </row>
    <row r="12" spans="1:17" x14ac:dyDescent="0.2">
      <c r="A12" s="43">
        <v>5</v>
      </c>
      <c r="B12" s="37"/>
      <c r="C12" s="37"/>
      <c r="D12" s="37"/>
      <c r="E12" s="95" t="str">
        <f>IF(C12="","",様式1!$C$4)</f>
        <v/>
      </c>
      <c r="F12" s="37"/>
      <c r="G12" s="37"/>
      <c r="H12" s="37"/>
      <c r="I12" s="37"/>
      <c r="J12" s="43" t="str">
        <f t="shared" si="1"/>
        <v/>
      </c>
      <c r="K12" s="37"/>
      <c r="M12" s="191"/>
      <c r="N12" s="61">
        <v>5</v>
      </c>
      <c r="O12" s="62" t="s">
        <v>49</v>
      </c>
      <c r="P12" s="43">
        <v>1433</v>
      </c>
      <c r="Q12" s="63" t="s">
        <v>26</v>
      </c>
    </row>
    <row r="13" spans="1:17" x14ac:dyDescent="0.2">
      <c r="A13" s="43">
        <v>6</v>
      </c>
      <c r="B13" s="37"/>
      <c r="C13" s="37"/>
      <c r="D13" s="37"/>
      <c r="E13" s="95" t="str">
        <f>IF(C13="","",様式1!$C$4)</f>
        <v/>
      </c>
      <c r="F13" s="37"/>
      <c r="G13" s="37"/>
      <c r="H13" s="37"/>
      <c r="I13" s="37"/>
      <c r="J13" s="43" t="str">
        <f t="shared" si="1"/>
        <v/>
      </c>
      <c r="K13" s="37"/>
      <c r="M13" s="191"/>
      <c r="N13" s="61">
        <v>6</v>
      </c>
      <c r="O13" s="62" t="s">
        <v>124</v>
      </c>
      <c r="P13" s="43">
        <v>185</v>
      </c>
      <c r="Q13" s="186" t="s">
        <v>27</v>
      </c>
    </row>
    <row r="14" spans="1:17" x14ac:dyDescent="0.2">
      <c r="A14" s="43">
        <v>7</v>
      </c>
      <c r="B14" s="37"/>
      <c r="C14" s="37"/>
      <c r="D14" s="37"/>
      <c r="E14" s="95" t="str">
        <f>IF(C14="","",様式1!$C$4)</f>
        <v/>
      </c>
      <c r="F14" s="37"/>
      <c r="G14" s="37"/>
      <c r="H14" s="37"/>
      <c r="I14" s="37"/>
      <c r="J14" s="43" t="str">
        <f t="shared" si="1"/>
        <v/>
      </c>
      <c r="K14" s="37"/>
      <c r="M14" s="191"/>
      <c r="N14" s="61">
        <v>7</v>
      </c>
      <c r="O14" s="62" t="s">
        <v>125</v>
      </c>
      <c r="P14" s="43">
        <v>430</v>
      </c>
      <c r="Q14" s="186"/>
    </row>
    <row r="15" spans="1:17" x14ac:dyDescent="0.2">
      <c r="A15" s="43">
        <v>8</v>
      </c>
      <c r="B15" s="37"/>
      <c r="C15" s="37"/>
      <c r="D15" s="37"/>
      <c r="E15" s="95" t="str">
        <f>IF(C15="","",様式1!$C$4)</f>
        <v/>
      </c>
      <c r="F15" s="37"/>
      <c r="G15" s="37"/>
      <c r="H15" s="37"/>
      <c r="I15" s="37"/>
      <c r="J15" s="43" t="str">
        <f t="shared" si="1"/>
        <v/>
      </c>
      <c r="K15" s="37"/>
      <c r="M15" s="191"/>
      <c r="N15" s="61">
        <v>8</v>
      </c>
      <c r="O15" s="62" t="s">
        <v>51</v>
      </c>
      <c r="P15" s="43">
        <v>687</v>
      </c>
      <c r="Q15" s="186"/>
    </row>
    <row r="16" spans="1:17" x14ac:dyDescent="0.2">
      <c r="A16" s="43">
        <v>9</v>
      </c>
      <c r="B16" s="37"/>
      <c r="C16" s="37"/>
      <c r="D16" s="37"/>
      <c r="E16" s="95" t="str">
        <f>IF(C16="","",様式1!$C$4)</f>
        <v/>
      </c>
      <c r="F16" s="37"/>
      <c r="G16" s="37"/>
      <c r="H16" s="37"/>
      <c r="I16" s="37"/>
      <c r="J16" s="43" t="str">
        <f t="shared" si="1"/>
        <v/>
      </c>
      <c r="K16" s="37"/>
      <c r="M16" s="191"/>
      <c r="N16" s="61">
        <v>9</v>
      </c>
      <c r="O16" s="62" t="s">
        <v>20</v>
      </c>
      <c r="P16" s="43">
        <v>1104</v>
      </c>
      <c r="Q16" s="63" t="s">
        <v>28</v>
      </c>
    </row>
    <row r="17" spans="1:17" x14ac:dyDescent="0.2">
      <c r="A17" s="43">
        <v>10</v>
      </c>
      <c r="B17" s="37"/>
      <c r="C17" s="37"/>
      <c r="D17" s="37"/>
      <c r="E17" s="95" t="str">
        <f>IF(C17="","",様式1!$C$4)</f>
        <v/>
      </c>
      <c r="F17" s="37"/>
      <c r="G17" s="37"/>
      <c r="H17" s="37"/>
      <c r="I17" s="37"/>
      <c r="J17" s="43" t="str">
        <f t="shared" si="1"/>
        <v/>
      </c>
      <c r="K17" s="37"/>
      <c r="M17" s="191"/>
      <c r="N17" s="61">
        <v>10</v>
      </c>
      <c r="O17" s="64" t="s">
        <v>52</v>
      </c>
      <c r="P17" s="43">
        <v>4896</v>
      </c>
      <c r="Q17" s="186" t="s">
        <v>29</v>
      </c>
    </row>
    <row r="18" spans="1:17" ht="13.5" customHeight="1" thickBot="1" x14ac:dyDescent="0.25">
      <c r="A18" s="43">
        <v>11</v>
      </c>
      <c r="B18" s="37"/>
      <c r="C18" s="37"/>
      <c r="D18" s="37"/>
      <c r="E18" s="95" t="str">
        <f>IF(C18="","",様式1!$C$4)</f>
        <v/>
      </c>
      <c r="F18" s="37"/>
      <c r="G18" s="37"/>
      <c r="H18" s="37"/>
      <c r="I18" s="37"/>
      <c r="J18" s="43" t="str">
        <f t="shared" si="1"/>
        <v/>
      </c>
      <c r="K18" s="37"/>
      <c r="M18" s="191"/>
      <c r="N18" s="65">
        <v>11</v>
      </c>
      <c r="O18" s="66" t="s">
        <v>53</v>
      </c>
      <c r="P18" s="44">
        <v>5548</v>
      </c>
      <c r="Q18" s="187"/>
    </row>
    <row r="19" spans="1:17" ht="13.5" customHeight="1" thickTop="1" thickBot="1" x14ac:dyDescent="0.25">
      <c r="A19" s="43">
        <v>12</v>
      </c>
      <c r="B19" s="37"/>
      <c r="C19" s="37"/>
      <c r="D19" s="37"/>
      <c r="E19" s="95" t="str">
        <f>IF(C19="","",様式1!$C$4)</f>
        <v/>
      </c>
      <c r="F19" s="37"/>
      <c r="G19" s="37"/>
      <c r="H19" s="37"/>
      <c r="I19" s="37"/>
      <c r="J19" s="43" t="str">
        <f t="shared" si="1"/>
        <v/>
      </c>
      <c r="K19" s="37"/>
      <c r="M19" s="192"/>
      <c r="N19" s="67">
        <v>12</v>
      </c>
      <c r="O19" s="68" t="s">
        <v>62</v>
      </c>
      <c r="P19" s="69">
        <v>4350</v>
      </c>
      <c r="Q19" s="70" t="s">
        <v>26</v>
      </c>
    </row>
    <row r="20" spans="1:17" ht="13.5" customHeight="1" x14ac:dyDescent="0.2">
      <c r="A20" s="43">
        <v>13</v>
      </c>
      <c r="B20" s="37"/>
      <c r="C20" s="37"/>
      <c r="D20" s="37"/>
      <c r="E20" s="95" t="str">
        <f>IF(C20="","",様式1!$C$4)</f>
        <v/>
      </c>
      <c r="F20" s="37"/>
      <c r="G20" s="37"/>
      <c r="H20" s="37"/>
      <c r="I20" s="37"/>
      <c r="J20" s="43" t="str">
        <f t="shared" si="1"/>
        <v/>
      </c>
      <c r="K20" s="37"/>
      <c r="M20" s="190" t="s">
        <v>54</v>
      </c>
      <c r="N20" s="58">
        <v>21</v>
      </c>
      <c r="O20" s="59" t="s">
        <v>44</v>
      </c>
      <c r="P20" s="60">
        <v>1304</v>
      </c>
      <c r="Q20" s="189" t="s">
        <v>23</v>
      </c>
    </row>
    <row r="21" spans="1:17" ht="13.5" customHeight="1" x14ac:dyDescent="0.2">
      <c r="A21" s="43">
        <v>14</v>
      </c>
      <c r="B21" s="37"/>
      <c r="C21" s="37"/>
      <c r="D21" s="37"/>
      <c r="E21" s="95" t="str">
        <f>IF(C21="","",様式1!$C$4)</f>
        <v/>
      </c>
      <c r="F21" s="37"/>
      <c r="G21" s="37"/>
      <c r="H21" s="37"/>
      <c r="I21" s="37"/>
      <c r="J21" s="43" t="str">
        <f t="shared" si="1"/>
        <v/>
      </c>
      <c r="K21" s="37"/>
      <c r="M21" s="191"/>
      <c r="N21" s="61">
        <v>22</v>
      </c>
      <c r="O21" s="62" t="s">
        <v>45</v>
      </c>
      <c r="P21" s="43">
        <v>10835</v>
      </c>
      <c r="Q21" s="186"/>
    </row>
    <row r="22" spans="1:17" ht="13.5" customHeight="1" x14ac:dyDescent="0.2">
      <c r="A22" s="43">
        <v>15</v>
      </c>
      <c r="B22" s="37"/>
      <c r="C22" s="37"/>
      <c r="D22" s="37"/>
      <c r="E22" s="95" t="str">
        <f>IF(C22="","",様式1!$C$4)</f>
        <v/>
      </c>
      <c r="F22" s="37"/>
      <c r="G22" s="37"/>
      <c r="H22" s="37"/>
      <c r="I22" s="37"/>
      <c r="J22" s="43" t="str">
        <f t="shared" si="1"/>
        <v/>
      </c>
      <c r="K22" s="37"/>
      <c r="M22" s="191"/>
      <c r="N22" s="61">
        <v>23</v>
      </c>
      <c r="O22" s="71" t="s">
        <v>46</v>
      </c>
      <c r="P22" s="43">
        <v>22107</v>
      </c>
      <c r="Q22" s="63" t="s">
        <v>24</v>
      </c>
    </row>
    <row r="23" spans="1:17" x14ac:dyDescent="0.2">
      <c r="A23" s="43">
        <v>16</v>
      </c>
      <c r="B23" s="37"/>
      <c r="C23" s="37"/>
      <c r="D23" s="37"/>
      <c r="E23" s="95" t="str">
        <f>IF(C23="","",様式1!$C$4)</f>
        <v/>
      </c>
      <c r="F23" s="37"/>
      <c r="G23" s="37"/>
      <c r="H23" s="37"/>
      <c r="I23" s="37"/>
      <c r="J23" s="43" t="str">
        <f t="shared" si="1"/>
        <v/>
      </c>
      <c r="K23" s="37"/>
      <c r="M23" s="191"/>
      <c r="N23" s="61">
        <v>24</v>
      </c>
      <c r="O23" s="71" t="s">
        <v>55</v>
      </c>
      <c r="P23" s="43">
        <v>103280</v>
      </c>
      <c r="Q23" s="63" t="s">
        <v>25</v>
      </c>
    </row>
    <row r="24" spans="1:17" x14ac:dyDescent="0.2">
      <c r="A24" s="43">
        <v>17</v>
      </c>
      <c r="B24" s="37"/>
      <c r="C24" s="37"/>
      <c r="D24" s="37"/>
      <c r="E24" s="95" t="str">
        <f>IF(C24="","",様式1!$C$4)</f>
        <v/>
      </c>
      <c r="F24" s="37"/>
      <c r="G24" s="37"/>
      <c r="H24" s="37"/>
      <c r="I24" s="37"/>
      <c r="J24" s="43" t="str">
        <f t="shared" si="1"/>
        <v/>
      </c>
      <c r="K24" s="37"/>
      <c r="M24" s="191"/>
      <c r="N24" s="61">
        <v>25</v>
      </c>
      <c r="O24" s="71" t="s">
        <v>56</v>
      </c>
      <c r="P24" s="43">
        <v>1555</v>
      </c>
      <c r="Q24" s="63" t="s">
        <v>26</v>
      </c>
    </row>
    <row r="25" spans="1:17" x14ac:dyDescent="0.2">
      <c r="A25" s="43">
        <v>18</v>
      </c>
      <c r="B25" s="37"/>
      <c r="C25" s="37"/>
      <c r="D25" s="37"/>
      <c r="E25" s="95" t="str">
        <f>IF(C25="","",様式1!$C$4)</f>
        <v/>
      </c>
      <c r="F25" s="37"/>
      <c r="G25" s="37"/>
      <c r="H25" s="37"/>
      <c r="I25" s="37"/>
      <c r="J25" s="43" t="str">
        <f t="shared" si="1"/>
        <v/>
      </c>
      <c r="K25" s="37"/>
      <c r="M25" s="191"/>
      <c r="N25" s="61">
        <v>26</v>
      </c>
      <c r="O25" s="62" t="s">
        <v>19</v>
      </c>
      <c r="P25" s="43">
        <v>163</v>
      </c>
      <c r="Q25" s="193" t="s">
        <v>27</v>
      </c>
    </row>
    <row r="26" spans="1:17" x14ac:dyDescent="0.2">
      <c r="A26" s="43">
        <v>19</v>
      </c>
      <c r="B26" s="37"/>
      <c r="C26" s="37"/>
      <c r="D26" s="37"/>
      <c r="E26" s="95" t="str">
        <f>IF(C26="","",様式1!$C$4)</f>
        <v/>
      </c>
      <c r="F26" s="37"/>
      <c r="G26" s="37"/>
      <c r="H26" s="37"/>
      <c r="I26" s="37"/>
      <c r="J26" s="43" t="str">
        <f t="shared" si="1"/>
        <v/>
      </c>
      <c r="K26" s="37"/>
      <c r="M26" s="191"/>
      <c r="N26" s="61">
        <v>27</v>
      </c>
      <c r="O26" s="62" t="s">
        <v>51</v>
      </c>
      <c r="P26" s="43">
        <v>438</v>
      </c>
      <c r="Q26" s="193"/>
    </row>
    <row r="27" spans="1:17" x14ac:dyDescent="0.2">
      <c r="A27" s="43">
        <v>20</v>
      </c>
      <c r="B27" s="37"/>
      <c r="C27" s="37"/>
      <c r="D27" s="37"/>
      <c r="E27" s="95" t="str">
        <f>IF(C27="","",様式1!$C$4)</f>
        <v/>
      </c>
      <c r="F27" s="37"/>
      <c r="G27" s="37"/>
      <c r="H27" s="37"/>
      <c r="I27" s="37"/>
      <c r="J27" s="43" t="str">
        <f t="shared" si="1"/>
        <v/>
      </c>
      <c r="K27" s="37"/>
      <c r="M27" s="191"/>
      <c r="N27" s="61">
        <v>28</v>
      </c>
      <c r="O27" s="71" t="s">
        <v>59</v>
      </c>
      <c r="P27" s="43">
        <v>1155</v>
      </c>
      <c r="Q27" s="186" t="s">
        <v>28</v>
      </c>
    </row>
    <row r="28" spans="1:17" x14ac:dyDescent="0.2">
      <c r="A28" s="43">
        <v>21</v>
      </c>
      <c r="B28" s="37"/>
      <c r="C28" s="37"/>
      <c r="D28" s="37"/>
      <c r="E28" s="95" t="str">
        <f>IF(C28="","",様式1!$C$4)</f>
        <v/>
      </c>
      <c r="F28" s="37"/>
      <c r="G28" s="37"/>
      <c r="H28" s="37"/>
      <c r="I28" s="37"/>
      <c r="J28" s="43" t="str">
        <f t="shared" si="1"/>
        <v/>
      </c>
      <c r="K28" s="37"/>
      <c r="M28" s="191"/>
      <c r="N28" s="61">
        <v>29</v>
      </c>
      <c r="O28" s="62" t="s">
        <v>20</v>
      </c>
      <c r="P28" s="43">
        <v>982</v>
      </c>
      <c r="Q28" s="186"/>
    </row>
    <row r="29" spans="1:17" x14ac:dyDescent="0.2">
      <c r="A29" s="43">
        <v>22</v>
      </c>
      <c r="B29" s="37"/>
      <c r="C29" s="37"/>
      <c r="D29" s="37"/>
      <c r="E29" s="95" t="str">
        <f>IF(C29="","",様式1!$C$4)</f>
        <v/>
      </c>
      <c r="F29" s="37"/>
      <c r="G29" s="37"/>
      <c r="H29" s="37"/>
      <c r="I29" s="37"/>
      <c r="J29" s="43" t="str">
        <f t="shared" si="1"/>
        <v/>
      </c>
      <c r="K29" s="37"/>
      <c r="M29" s="191"/>
      <c r="N29" s="61">
        <v>30</v>
      </c>
      <c r="O29" s="64" t="s">
        <v>52</v>
      </c>
      <c r="P29" s="43">
        <v>3596</v>
      </c>
      <c r="Q29" s="186" t="s">
        <v>29</v>
      </c>
    </row>
    <row r="30" spans="1:17" ht="13.5" thickBot="1" x14ac:dyDescent="0.25">
      <c r="A30" s="43">
        <v>23</v>
      </c>
      <c r="B30" s="37"/>
      <c r="C30" s="37"/>
      <c r="D30" s="37"/>
      <c r="E30" s="95" t="str">
        <f>IF(C30="","",様式1!$C$4)</f>
        <v/>
      </c>
      <c r="F30" s="37"/>
      <c r="G30" s="37"/>
      <c r="H30" s="37"/>
      <c r="I30" s="37"/>
      <c r="J30" s="43" t="str">
        <f t="shared" si="1"/>
        <v/>
      </c>
      <c r="K30" s="37"/>
      <c r="M30" s="191"/>
      <c r="N30" s="65">
        <v>31</v>
      </c>
      <c r="O30" s="66" t="s">
        <v>53</v>
      </c>
      <c r="P30" s="44">
        <v>3988</v>
      </c>
      <c r="Q30" s="187"/>
    </row>
    <row r="31" spans="1:17" ht="14" thickTop="1" thickBot="1" x14ac:dyDescent="0.25">
      <c r="A31" s="43">
        <v>24</v>
      </c>
      <c r="B31" s="37"/>
      <c r="C31" s="37"/>
      <c r="D31" s="37"/>
      <c r="E31" s="95" t="str">
        <f>IF(C31="","",様式1!$C$4)</f>
        <v/>
      </c>
      <c r="F31" s="37"/>
      <c r="G31" s="37"/>
      <c r="H31" s="37"/>
      <c r="I31" s="37"/>
      <c r="J31" s="43" t="str">
        <f t="shared" si="1"/>
        <v/>
      </c>
      <c r="K31" s="37"/>
      <c r="M31" s="192"/>
      <c r="N31" s="67">
        <v>32</v>
      </c>
      <c r="O31" s="68" t="s">
        <v>71</v>
      </c>
      <c r="P31" s="69">
        <v>5050</v>
      </c>
      <c r="Q31" s="70" t="s">
        <v>72</v>
      </c>
    </row>
    <row r="32" spans="1:17" x14ac:dyDescent="0.2">
      <c r="A32" s="43">
        <v>25</v>
      </c>
      <c r="B32" s="37"/>
      <c r="C32" s="37"/>
      <c r="D32" s="37"/>
      <c r="E32" s="95" t="str">
        <f>IF(C32="","",様式1!$C$4)</f>
        <v/>
      </c>
      <c r="F32" s="37"/>
      <c r="G32" s="37"/>
      <c r="H32" s="37"/>
      <c r="I32" s="37"/>
      <c r="J32" s="43" t="str">
        <f t="shared" si="1"/>
        <v/>
      </c>
      <c r="K32" s="37"/>
      <c r="M32" s="72"/>
      <c r="N32" s="42"/>
      <c r="P32" s="42"/>
    </row>
    <row r="33" spans="1:16" x14ac:dyDescent="0.2">
      <c r="A33" s="43">
        <v>26</v>
      </c>
      <c r="B33" s="37"/>
      <c r="C33" s="37"/>
      <c r="D33" s="37"/>
      <c r="E33" s="95" t="str">
        <f>IF(C33="","",様式1!$C$4)</f>
        <v/>
      </c>
      <c r="F33" s="37"/>
      <c r="G33" s="37"/>
      <c r="H33" s="37"/>
      <c r="I33" s="37"/>
      <c r="J33" s="43" t="str">
        <f t="shared" si="1"/>
        <v/>
      </c>
      <c r="K33" s="37"/>
      <c r="M33" s="72"/>
      <c r="N33" s="42"/>
      <c r="P33" s="42"/>
    </row>
    <row r="34" spans="1:16" x14ac:dyDescent="0.2">
      <c r="A34" s="43">
        <v>27</v>
      </c>
      <c r="B34" s="37"/>
      <c r="C34" s="37"/>
      <c r="D34" s="37"/>
      <c r="E34" s="95" t="str">
        <f>IF(C34="","",様式1!$C$4)</f>
        <v/>
      </c>
      <c r="F34" s="37"/>
      <c r="G34" s="37"/>
      <c r="H34" s="37"/>
      <c r="I34" s="37"/>
      <c r="J34" s="43" t="str">
        <f t="shared" si="1"/>
        <v/>
      </c>
      <c r="K34" s="37"/>
      <c r="M34" s="72"/>
      <c r="N34" s="42"/>
      <c r="P34" s="42"/>
    </row>
    <row r="35" spans="1:16" x14ac:dyDescent="0.2">
      <c r="A35" s="43">
        <v>28</v>
      </c>
      <c r="B35" s="37"/>
      <c r="C35" s="37"/>
      <c r="D35" s="37"/>
      <c r="E35" s="95" t="str">
        <f>IF(C35="","",様式1!$C$4)</f>
        <v/>
      </c>
      <c r="F35" s="37"/>
      <c r="G35" s="37"/>
      <c r="H35" s="37"/>
      <c r="I35" s="37"/>
      <c r="J35" s="43" t="str">
        <f t="shared" si="1"/>
        <v/>
      </c>
      <c r="K35" s="37"/>
      <c r="M35" s="72"/>
    </row>
    <row r="36" spans="1:16" x14ac:dyDescent="0.2">
      <c r="A36" s="43">
        <v>29</v>
      </c>
      <c r="B36" s="37"/>
      <c r="C36" s="37"/>
      <c r="D36" s="37"/>
      <c r="E36" s="95" t="str">
        <f>IF(C36="","",様式1!$C$4)</f>
        <v/>
      </c>
      <c r="F36" s="37"/>
      <c r="G36" s="37"/>
      <c r="H36" s="37"/>
      <c r="I36" s="37"/>
      <c r="J36" s="43" t="str">
        <f t="shared" si="1"/>
        <v/>
      </c>
      <c r="K36" s="37"/>
      <c r="M36" s="72"/>
    </row>
    <row r="37" spans="1:16" x14ac:dyDescent="0.2">
      <c r="A37" s="43">
        <v>30</v>
      </c>
      <c r="B37" s="37"/>
      <c r="C37" s="37"/>
      <c r="D37" s="37"/>
      <c r="E37" s="95" t="str">
        <f>IF(C37="","",様式1!$C$4)</f>
        <v/>
      </c>
      <c r="F37" s="37"/>
      <c r="G37" s="37"/>
      <c r="H37" s="37"/>
      <c r="I37" s="37"/>
      <c r="J37" s="43" t="str">
        <f t="shared" si="1"/>
        <v/>
      </c>
      <c r="K37" s="37"/>
      <c r="M37" s="72"/>
    </row>
    <row r="38" spans="1:16" x14ac:dyDescent="0.2">
      <c r="A38" s="43">
        <v>31</v>
      </c>
      <c r="B38" s="37"/>
      <c r="C38" s="37"/>
      <c r="D38" s="37"/>
      <c r="E38" s="95" t="str">
        <f>IF(C38="","",様式1!$C$4)</f>
        <v/>
      </c>
      <c r="F38" s="37"/>
      <c r="G38" s="37"/>
      <c r="H38" s="37"/>
      <c r="I38" s="37"/>
      <c r="J38" s="43" t="str">
        <f t="shared" si="1"/>
        <v/>
      </c>
      <c r="K38" s="37"/>
    </row>
    <row r="39" spans="1:16" x14ac:dyDescent="0.2">
      <c r="A39" s="43">
        <v>32</v>
      </c>
      <c r="B39" s="37"/>
      <c r="C39" s="37"/>
      <c r="D39" s="37"/>
      <c r="E39" s="95" t="str">
        <f>IF(C39="","",様式1!$C$4)</f>
        <v/>
      </c>
      <c r="F39" s="37"/>
      <c r="G39" s="37"/>
      <c r="H39" s="37"/>
      <c r="I39" s="37"/>
      <c r="J39" s="43" t="str">
        <f t="shared" si="1"/>
        <v/>
      </c>
      <c r="K39" s="37"/>
    </row>
    <row r="40" spans="1:16" x14ac:dyDescent="0.2">
      <c r="A40" s="43">
        <v>33</v>
      </c>
      <c r="B40" s="37"/>
      <c r="C40" s="37"/>
      <c r="D40" s="37"/>
      <c r="E40" s="95" t="str">
        <f>IF(C40="","",様式1!$C$4)</f>
        <v/>
      </c>
      <c r="F40" s="37"/>
      <c r="G40" s="37"/>
      <c r="H40" s="37"/>
      <c r="I40" s="37"/>
      <c r="J40" s="43" t="str">
        <f t="shared" si="1"/>
        <v/>
      </c>
      <c r="K40" s="37"/>
    </row>
    <row r="41" spans="1:16" x14ac:dyDescent="0.2">
      <c r="A41" s="43">
        <v>34</v>
      </c>
      <c r="B41" s="37"/>
      <c r="C41" s="37"/>
      <c r="D41" s="37"/>
      <c r="E41" s="95" t="str">
        <f>IF(C41="","",様式1!$C$4)</f>
        <v/>
      </c>
      <c r="F41" s="37"/>
      <c r="G41" s="37"/>
      <c r="H41" s="37"/>
      <c r="I41" s="37"/>
      <c r="J41" s="43" t="str">
        <f t="shared" si="1"/>
        <v/>
      </c>
      <c r="K41" s="37"/>
    </row>
    <row r="42" spans="1:16" x14ac:dyDescent="0.2">
      <c r="A42" s="43">
        <v>35</v>
      </c>
      <c r="B42" s="37"/>
      <c r="C42" s="37"/>
      <c r="D42" s="37"/>
      <c r="E42" s="95" t="str">
        <f>IF(C42="","",様式1!$C$4)</f>
        <v/>
      </c>
      <c r="F42" s="37"/>
      <c r="G42" s="37"/>
      <c r="H42" s="37"/>
      <c r="I42" s="37"/>
      <c r="J42" s="43" t="str">
        <f t="shared" si="1"/>
        <v/>
      </c>
      <c r="K42" s="37"/>
    </row>
    <row r="43" spans="1:16" x14ac:dyDescent="0.2">
      <c r="A43" s="43">
        <v>36</v>
      </c>
      <c r="B43" s="37"/>
      <c r="C43" s="37"/>
      <c r="D43" s="37"/>
      <c r="E43" s="95" t="str">
        <f>IF(C43="","",様式1!$C$4)</f>
        <v/>
      </c>
      <c r="F43" s="37"/>
      <c r="G43" s="37"/>
      <c r="H43" s="37"/>
      <c r="I43" s="37"/>
      <c r="J43" s="43" t="str">
        <f t="shared" si="1"/>
        <v/>
      </c>
      <c r="K43" s="37"/>
    </row>
    <row r="44" spans="1:16" x14ac:dyDescent="0.2">
      <c r="A44" s="43">
        <v>37</v>
      </c>
      <c r="B44" s="37"/>
      <c r="C44" s="37"/>
      <c r="D44" s="37"/>
      <c r="E44" s="95" t="str">
        <f>IF(C44="","",様式1!$C$4)</f>
        <v/>
      </c>
      <c r="F44" s="37"/>
      <c r="G44" s="37"/>
      <c r="H44" s="37"/>
      <c r="I44" s="37"/>
      <c r="J44" s="43" t="str">
        <f t="shared" si="1"/>
        <v/>
      </c>
      <c r="K44" s="37"/>
    </row>
    <row r="45" spans="1:16" x14ac:dyDescent="0.2">
      <c r="A45" s="43">
        <v>38</v>
      </c>
      <c r="B45" s="37"/>
      <c r="C45" s="37"/>
      <c r="D45" s="37"/>
      <c r="E45" s="95" t="str">
        <f>IF(C45="","",様式1!$C$4)</f>
        <v/>
      </c>
      <c r="F45" s="37"/>
      <c r="G45" s="37"/>
      <c r="H45" s="37"/>
      <c r="I45" s="37"/>
      <c r="J45" s="43" t="str">
        <f t="shared" si="1"/>
        <v/>
      </c>
      <c r="K45" s="37"/>
    </row>
    <row r="46" spans="1:16" x14ac:dyDescent="0.2">
      <c r="A46" s="43">
        <v>39</v>
      </c>
      <c r="B46" s="37"/>
      <c r="C46" s="37"/>
      <c r="D46" s="37"/>
      <c r="E46" s="95" t="str">
        <f>IF(C46="","",様式1!$C$4)</f>
        <v/>
      </c>
      <c r="F46" s="37"/>
      <c r="G46" s="37"/>
      <c r="H46" s="37"/>
      <c r="I46" s="37"/>
      <c r="J46" s="43" t="str">
        <f t="shared" si="1"/>
        <v/>
      </c>
      <c r="K46" s="37"/>
    </row>
    <row r="47" spans="1:16" x14ac:dyDescent="0.2">
      <c r="A47" s="43">
        <v>40</v>
      </c>
      <c r="B47" s="37"/>
      <c r="C47" s="37"/>
      <c r="D47" s="37"/>
      <c r="E47" s="95" t="str">
        <f>IF(C47="","",様式1!$C$4)</f>
        <v/>
      </c>
      <c r="F47" s="37"/>
      <c r="G47" s="37"/>
      <c r="H47" s="37"/>
      <c r="I47" s="37"/>
      <c r="J47" s="43" t="str">
        <f t="shared" si="1"/>
        <v/>
      </c>
      <c r="K47" s="37"/>
    </row>
    <row r="48" spans="1:16" x14ac:dyDescent="0.2">
      <c r="A48" s="43">
        <v>41</v>
      </c>
      <c r="B48" s="37"/>
      <c r="C48" s="37"/>
      <c r="D48" s="37"/>
      <c r="E48" s="95" t="str">
        <f>IF(C48="","",様式1!$C$4)</f>
        <v/>
      </c>
      <c r="F48" s="37"/>
      <c r="G48" s="37"/>
      <c r="H48" s="37"/>
      <c r="I48" s="37"/>
      <c r="J48" s="43" t="str">
        <f t="shared" si="1"/>
        <v/>
      </c>
      <c r="K48" s="37"/>
    </row>
    <row r="49" spans="1:11" x14ac:dyDescent="0.2">
      <c r="A49" s="43">
        <v>42</v>
      </c>
      <c r="B49" s="37"/>
      <c r="C49" s="37"/>
      <c r="D49" s="37"/>
      <c r="E49" s="95" t="str">
        <f>IF(C49="","",様式1!$C$4)</f>
        <v/>
      </c>
      <c r="F49" s="37"/>
      <c r="G49" s="37"/>
      <c r="H49" s="37"/>
      <c r="I49" s="37"/>
      <c r="J49" s="43" t="str">
        <f t="shared" si="1"/>
        <v/>
      </c>
      <c r="K49" s="37"/>
    </row>
    <row r="50" spans="1:11" x14ac:dyDescent="0.2">
      <c r="A50" s="43">
        <v>43</v>
      </c>
      <c r="B50" s="37"/>
      <c r="C50" s="37"/>
      <c r="D50" s="37"/>
      <c r="E50" s="95" t="str">
        <f>IF(C50="","",様式1!$C$4)</f>
        <v/>
      </c>
      <c r="F50" s="37"/>
      <c r="G50" s="37"/>
      <c r="H50" s="37"/>
      <c r="I50" s="37"/>
      <c r="J50" s="43" t="str">
        <f t="shared" si="1"/>
        <v/>
      </c>
      <c r="K50" s="37"/>
    </row>
    <row r="51" spans="1:11" x14ac:dyDescent="0.2">
      <c r="A51" s="43">
        <v>44</v>
      </c>
      <c r="B51" s="37"/>
      <c r="C51" s="37"/>
      <c r="D51" s="37"/>
      <c r="E51" s="95" t="str">
        <f>IF(C51="","",様式1!$C$4)</f>
        <v/>
      </c>
      <c r="F51" s="37"/>
      <c r="G51" s="37"/>
      <c r="H51" s="37"/>
      <c r="I51" s="37"/>
      <c r="J51" s="43" t="str">
        <f t="shared" si="1"/>
        <v/>
      </c>
      <c r="K51" s="37"/>
    </row>
    <row r="52" spans="1:11" x14ac:dyDescent="0.2">
      <c r="A52" s="43">
        <v>45</v>
      </c>
      <c r="B52" s="37"/>
      <c r="C52" s="37"/>
      <c r="D52" s="37"/>
      <c r="E52" s="95" t="str">
        <f>IF(C52="","",様式1!$C$4)</f>
        <v/>
      </c>
      <c r="F52" s="37"/>
      <c r="G52" s="37"/>
      <c r="H52" s="37"/>
      <c r="I52" s="37"/>
      <c r="J52" s="43" t="str">
        <f t="shared" si="1"/>
        <v/>
      </c>
      <c r="K52" s="37"/>
    </row>
    <row r="53" spans="1:11" x14ac:dyDescent="0.2">
      <c r="A53" s="43">
        <v>46</v>
      </c>
      <c r="B53" s="37"/>
      <c r="C53" s="37"/>
      <c r="D53" s="37"/>
      <c r="E53" s="95" t="str">
        <f>IF(C53="","",様式1!$C$4)</f>
        <v/>
      </c>
      <c r="F53" s="37"/>
      <c r="G53" s="37"/>
      <c r="H53" s="37"/>
      <c r="I53" s="37"/>
      <c r="J53" s="43" t="str">
        <f t="shared" si="1"/>
        <v/>
      </c>
      <c r="K53" s="37"/>
    </row>
    <row r="54" spans="1:11" x14ac:dyDescent="0.2">
      <c r="A54" s="43">
        <v>47</v>
      </c>
      <c r="B54" s="37"/>
      <c r="C54" s="37"/>
      <c r="D54" s="37"/>
      <c r="E54" s="95" t="str">
        <f>IF(C54="","",様式1!$C$4)</f>
        <v/>
      </c>
      <c r="F54" s="37"/>
      <c r="G54" s="37"/>
      <c r="H54" s="37"/>
      <c r="I54" s="37"/>
      <c r="J54" s="43" t="str">
        <f t="shared" si="1"/>
        <v/>
      </c>
      <c r="K54" s="37"/>
    </row>
    <row r="55" spans="1:11" x14ac:dyDescent="0.2">
      <c r="A55" s="43">
        <v>48</v>
      </c>
      <c r="B55" s="37"/>
      <c r="C55" s="37"/>
      <c r="D55" s="37"/>
      <c r="E55" s="95" t="str">
        <f>IF(C55="","",様式1!$C$4)</f>
        <v/>
      </c>
      <c r="F55" s="37"/>
      <c r="G55" s="37"/>
      <c r="H55" s="37"/>
      <c r="I55" s="37"/>
      <c r="J55" s="43" t="str">
        <f t="shared" si="1"/>
        <v/>
      </c>
      <c r="K55" s="37"/>
    </row>
    <row r="56" spans="1:11" x14ac:dyDescent="0.2">
      <c r="A56" s="43">
        <v>49</v>
      </c>
      <c r="B56" s="37"/>
      <c r="C56" s="37"/>
      <c r="D56" s="37"/>
      <c r="E56" s="95" t="str">
        <f>IF(C56="","",様式1!$C$4)</f>
        <v/>
      </c>
      <c r="F56" s="37"/>
      <c r="G56" s="37"/>
      <c r="H56" s="37"/>
      <c r="I56" s="37"/>
      <c r="J56" s="43" t="str">
        <f t="shared" si="1"/>
        <v/>
      </c>
      <c r="K56" s="37"/>
    </row>
    <row r="57" spans="1:11" x14ac:dyDescent="0.2">
      <c r="A57" s="43">
        <v>50</v>
      </c>
      <c r="B57" s="37"/>
      <c r="C57" s="37"/>
      <c r="D57" s="37"/>
      <c r="E57" s="95" t="str">
        <f>IF(C57="","",様式1!$C$4)</f>
        <v/>
      </c>
      <c r="F57" s="37"/>
      <c r="G57" s="37"/>
      <c r="H57" s="37"/>
      <c r="I57" s="37"/>
      <c r="J57" s="43" t="str">
        <f t="shared" si="1"/>
        <v/>
      </c>
      <c r="K57" s="37"/>
    </row>
    <row r="58" spans="1:11" x14ac:dyDescent="0.2">
      <c r="A58" s="43">
        <v>51</v>
      </c>
      <c r="B58" s="37"/>
      <c r="C58" s="37"/>
      <c r="D58" s="37"/>
      <c r="E58" s="95" t="str">
        <f>IF(C58="","",様式1!$C$4)</f>
        <v/>
      </c>
      <c r="F58" s="37"/>
      <c r="G58" s="37"/>
      <c r="H58" s="37"/>
      <c r="I58" s="37"/>
      <c r="J58" s="43" t="str">
        <f t="shared" si="1"/>
        <v/>
      </c>
      <c r="K58" s="37"/>
    </row>
    <row r="59" spans="1:11" x14ac:dyDescent="0.2">
      <c r="A59" s="43">
        <v>52</v>
      </c>
      <c r="B59" s="37"/>
      <c r="C59" s="37"/>
      <c r="D59" s="37"/>
      <c r="E59" s="95" t="str">
        <f>IF(C59="","",様式1!$C$4)</f>
        <v/>
      </c>
      <c r="F59" s="37"/>
      <c r="G59" s="37"/>
      <c r="H59" s="37"/>
      <c r="I59" s="37"/>
      <c r="J59" s="43" t="str">
        <f t="shared" si="1"/>
        <v/>
      </c>
      <c r="K59" s="37"/>
    </row>
    <row r="60" spans="1:11" x14ac:dyDescent="0.2">
      <c r="A60" s="43">
        <v>53</v>
      </c>
      <c r="B60" s="37"/>
      <c r="C60" s="37"/>
      <c r="D60" s="37"/>
      <c r="E60" s="95" t="str">
        <f>IF(C60="","",様式1!$C$4)</f>
        <v/>
      </c>
      <c r="F60" s="37"/>
      <c r="G60" s="37"/>
      <c r="H60" s="37"/>
      <c r="I60" s="37"/>
      <c r="J60" s="43" t="str">
        <f t="shared" si="1"/>
        <v/>
      </c>
      <c r="K60" s="37"/>
    </row>
    <row r="61" spans="1:11" x14ac:dyDescent="0.2">
      <c r="A61" s="43">
        <v>54</v>
      </c>
      <c r="B61" s="37"/>
      <c r="C61" s="37"/>
      <c r="D61" s="37"/>
      <c r="E61" s="95" t="str">
        <f>IF(C61="","",様式1!$C$4)</f>
        <v/>
      </c>
      <c r="F61" s="37"/>
      <c r="G61" s="37"/>
      <c r="H61" s="37"/>
      <c r="I61" s="37"/>
      <c r="J61" s="43" t="str">
        <f t="shared" si="1"/>
        <v/>
      </c>
      <c r="K61" s="37"/>
    </row>
    <row r="62" spans="1:11" x14ac:dyDescent="0.2">
      <c r="A62" s="43">
        <v>55</v>
      </c>
      <c r="B62" s="37"/>
      <c r="C62" s="37"/>
      <c r="D62" s="37"/>
      <c r="E62" s="95" t="str">
        <f>IF(C62="","",様式1!$C$4)</f>
        <v/>
      </c>
      <c r="F62" s="37"/>
      <c r="G62" s="37"/>
      <c r="H62" s="37"/>
      <c r="I62" s="37"/>
      <c r="J62" s="43" t="str">
        <f t="shared" si="1"/>
        <v/>
      </c>
      <c r="K62" s="37"/>
    </row>
    <row r="63" spans="1:11" x14ac:dyDescent="0.2">
      <c r="A63" s="43">
        <v>56</v>
      </c>
      <c r="B63" s="37"/>
      <c r="C63" s="37"/>
      <c r="D63" s="37"/>
      <c r="E63" s="95" t="str">
        <f>IF(C63="","",様式1!$C$4)</f>
        <v/>
      </c>
      <c r="F63" s="37"/>
      <c r="G63" s="37"/>
      <c r="H63" s="37"/>
      <c r="I63" s="37"/>
      <c r="J63" s="43" t="str">
        <f t="shared" si="1"/>
        <v/>
      </c>
      <c r="K63" s="37"/>
    </row>
    <row r="64" spans="1:11" x14ac:dyDescent="0.2">
      <c r="A64" s="43">
        <v>57</v>
      </c>
      <c r="B64" s="37"/>
      <c r="C64" s="37"/>
      <c r="D64" s="37"/>
      <c r="E64" s="95" t="str">
        <f>IF(C64="","",様式1!$C$4)</f>
        <v/>
      </c>
      <c r="F64" s="37"/>
      <c r="G64" s="37"/>
      <c r="H64" s="37"/>
      <c r="I64" s="37"/>
      <c r="J64" s="43" t="str">
        <f t="shared" si="1"/>
        <v/>
      </c>
      <c r="K64" s="37"/>
    </row>
    <row r="65" spans="1:11" x14ac:dyDescent="0.2">
      <c r="A65" s="43">
        <v>58</v>
      </c>
      <c r="B65" s="37"/>
      <c r="C65" s="37"/>
      <c r="D65" s="37"/>
      <c r="E65" s="95" t="str">
        <f>IF(C65="","",様式1!$C$4)</f>
        <v/>
      </c>
      <c r="F65" s="37"/>
      <c r="G65" s="37"/>
      <c r="H65" s="37"/>
      <c r="I65" s="37"/>
      <c r="J65" s="43" t="str">
        <f t="shared" si="1"/>
        <v/>
      </c>
      <c r="K65" s="37"/>
    </row>
    <row r="66" spans="1:11" x14ac:dyDescent="0.2">
      <c r="A66" s="43">
        <v>59</v>
      </c>
      <c r="B66" s="37"/>
      <c r="C66" s="37"/>
      <c r="D66" s="37"/>
      <c r="E66" s="95" t="str">
        <f>IF(C66="","",様式1!$C$4)</f>
        <v/>
      </c>
      <c r="F66" s="37"/>
      <c r="G66" s="37"/>
      <c r="H66" s="37"/>
      <c r="I66" s="37"/>
      <c r="J66" s="43" t="str">
        <f t="shared" si="1"/>
        <v/>
      </c>
      <c r="K66" s="37"/>
    </row>
    <row r="67" spans="1:11" x14ac:dyDescent="0.2">
      <c r="A67" s="43">
        <v>60</v>
      </c>
      <c r="B67" s="37"/>
      <c r="C67" s="37"/>
      <c r="D67" s="37"/>
      <c r="E67" s="95" t="str">
        <f>IF(C67="","",様式1!$C$4)</f>
        <v/>
      </c>
      <c r="F67" s="37"/>
      <c r="G67" s="37"/>
      <c r="H67" s="37"/>
      <c r="I67" s="37"/>
      <c r="J67" s="43" t="str">
        <f t="shared" si="1"/>
        <v/>
      </c>
      <c r="K67" s="37"/>
    </row>
    <row r="69" spans="1:11" x14ac:dyDescent="0.2">
      <c r="A69" s="188" t="s">
        <v>37</v>
      </c>
      <c r="B69" s="153"/>
      <c r="C69" s="74"/>
    </row>
    <row r="70" spans="1:11" x14ac:dyDescent="0.2">
      <c r="A70" s="43" t="s">
        <v>39</v>
      </c>
      <c r="B70" s="43" t="s">
        <v>75</v>
      </c>
      <c r="C70" s="43"/>
      <c r="D70" s="43" t="s">
        <v>13</v>
      </c>
      <c r="E70" s="43" t="s">
        <v>14</v>
      </c>
      <c r="F70" s="43" t="s">
        <v>15</v>
      </c>
      <c r="G70" s="43" t="s">
        <v>65</v>
      </c>
      <c r="H70" s="43" t="s">
        <v>63</v>
      </c>
      <c r="I70" s="43" t="s">
        <v>18</v>
      </c>
      <c r="J70" s="43" t="s">
        <v>17</v>
      </c>
      <c r="K70" s="43" t="s">
        <v>16</v>
      </c>
    </row>
    <row r="71" spans="1:11" x14ac:dyDescent="0.2">
      <c r="A71" s="174">
        <v>1</v>
      </c>
      <c r="B71" s="177"/>
      <c r="C71" s="38"/>
      <c r="D71" s="38"/>
      <c r="E71" s="180" t="str">
        <f>IF(C71="","",様式1!$C$4)</f>
        <v/>
      </c>
      <c r="F71" s="38"/>
      <c r="G71" s="38"/>
      <c r="H71" s="183"/>
      <c r="I71" s="183"/>
      <c r="J71" s="167" t="str">
        <f>IF(B71="","",IF(I71="","",VLOOKUP(I71,$N$8:$O$31,2)))</f>
        <v/>
      </c>
      <c r="K71" s="183"/>
    </row>
    <row r="72" spans="1:11" x14ac:dyDescent="0.2">
      <c r="A72" s="175"/>
      <c r="B72" s="178"/>
      <c r="C72" s="39"/>
      <c r="D72" s="39"/>
      <c r="E72" s="181" t="str">
        <f>IF(C72="","",様式1!$C$4)</f>
        <v/>
      </c>
      <c r="F72" s="39"/>
      <c r="G72" s="39"/>
      <c r="H72" s="184"/>
      <c r="I72" s="184"/>
      <c r="J72" s="168" t="str">
        <f t="shared" ref="J72:J94" si="2">IF(B72="","",IF(I72="","",IF(B72=1,VLOOKUP(I72,$N$8:$O$18,2),IF(B72=2,VLOOKUP(I72,$N$20:$O$30,2)))))</f>
        <v/>
      </c>
      <c r="K72" s="184"/>
    </row>
    <row r="73" spans="1:11" x14ac:dyDescent="0.2">
      <c r="A73" s="175"/>
      <c r="B73" s="178"/>
      <c r="C73" s="39"/>
      <c r="D73" s="39"/>
      <c r="E73" s="181" t="str">
        <f>IF(C73="","",様式1!$C$4)</f>
        <v/>
      </c>
      <c r="F73" s="39"/>
      <c r="G73" s="39"/>
      <c r="H73" s="184"/>
      <c r="I73" s="184"/>
      <c r="J73" s="168" t="str">
        <f t="shared" si="2"/>
        <v/>
      </c>
      <c r="K73" s="184"/>
    </row>
    <row r="74" spans="1:11" x14ac:dyDescent="0.2">
      <c r="A74" s="175"/>
      <c r="B74" s="178"/>
      <c r="C74" s="39"/>
      <c r="D74" s="39"/>
      <c r="E74" s="181" t="str">
        <f>IF(C74="","",様式1!$C$4)</f>
        <v/>
      </c>
      <c r="F74" s="39"/>
      <c r="G74" s="39"/>
      <c r="H74" s="184"/>
      <c r="I74" s="184"/>
      <c r="J74" s="168" t="str">
        <f t="shared" si="2"/>
        <v/>
      </c>
      <c r="K74" s="184"/>
    </row>
    <row r="75" spans="1:11" x14ac:dyDescent="0.2">
      <c r="A75" s="175"/>
      <c r="B75" s="178"/>
      <c r="C75" s="39"/>
      <c r="D75" s="39"/>
      <c r="E75" s="181" t="str">
        <f>IF(C75="","",様式1!$C$4)</f>
        <v/>
      </c>
      <c r="F75" s="39"/>
      <c r="G75" s="39"/>
      <c r="H75" s="184"/>
      <c r="I75" s="184"/>
      <c r="J75" s="168" t="str">
        <f t="shared" si="2"/>
        <v/>
      </c>
      <c r="K75" s="184"/>
    </row>
    <row r="76" spans="1:11" x14ac:dyDescent="0.2">
      <c r="A76" s="176"/>
      <c r="B76" s="179"/>
      <c r="C76" s="40"/>
      <c r="D76" s="40"/>
      <c r="E76" s="182" t="str">
        <f>IF(C76="","",様式1!$C$4)</f>
        <v/>
      </c>
      <c r="F76" s="40"/>
      <c r="G76" s="40"/>
      <c r="H76" s="185"/>
      <c r="I76" s="185"/>
      <c r="J76" s="169" t="str">
        <f t="shared" si="2"/>
        <v/>
      </c>
      <c r="K76" s="185"/>
    </row>
    <row r="77" spans="1:11" x14ac:dyDescent="0.2">
      <c r="A77" s="174">
        <v>2</v>
      </c>
      <c r="B77" s="177"/>
      <c r="C77" s="38"/>
      <c r="D77" s="38"/>
      <c r="E77" s="180" t="str">
        <f>IF(C77="","",様式1!$C$4)</f>
        <v/>
      </c>
      <c r="F77" s="38"/>
      <c r="G77" s="38"/>
      <c r="H77" s="183"/>
      <c r="I77" s="183"/>
      <c r="J77" s="167" t="str">
        <f>IF(B77="","",IF(I77="","",VLOOKUP(I77,$N$8:$O$31,2)))</f>
        <v/>
      </c>
      <c r="K77" s="183"/>
    </row>
    <row r="78" spans="1:11" x14ac:dyDescent="0.2">
      <c r="A78" s="175"/>
      <c r="B78" s="178"/>
      <c r="C78" s="39"/>
      <c r="D78" s="39"/>
      <c r="E78" s="181" t="str">
        <f>IF(C78="","",様式1!$C$4)</f>
        <v/>
      </c>
      <c r="F78" s="39"/>
      <c r="G78" s="39"/>
      <c r="H78" s="184"/>
      <c r="I78" s="184"/>
      <c r="J78" s="168" t="str">
        <f t="shared" si="2"/>
        <v/>
      </c>
      <c r="K78" s="184"/>
    </row>
    <row r="79" spans="1:11" x14ac:dyDescent="0.2">
      <c r="A79" s="175"/>
      <c r="B79" s="178"/>
      <c r="C79" s="39"/>
      <c r="D79" s="39"/>
      <c r="E79" s="181" t="str">
        <f>IF(C79="","",様式1!$C$4)</f>
        <v/>
      </c>
      <c r="F79" s="39"/>
      <c r="G79" s="39"/>
      <c r="H79" s="184"/>
      <c r="I79" s="184"/>
      <c r="J79" s="168" t="str">
        <f t="shared" si="2"/>
        <v/>
      </c>
      <c r="K79" s="184"/>
    </row>
    <row r="80" spans="1:11" x14ac:dyDescent="0.2">
      <c r="A80" s="175"/>
      <c r="B80" s="178"/>
      <c r="C80" s="39"/>
      <c r="D80" s="39"/>
      <c r="E80" s="181" t="str">
        <f>IF(C80="","",様式1!$C$4)</f>
        <v/>
      </c>
      <c r="F80" s="39"/>
      <c r="G80" s="39"/>
      <c r="H80" s="184"/>
      <c r="I80" s="184"/>
      <c r="J80" s="168" t="str">
        <f t="shared" si="2"/>
        <v/>
      </c>
      <c r="K80" s="184"/>
    </row>
    <row r="81" spans="1:11" x14ac:dyDescent="0.2">
      <c r="A81" s="175"/>
      <c r="B81" s="178"/>
      <c r="C81" s="39"/>
      <c r="D81" s="39"/>
      <c r="E81" s="181" t="str">
        <f>IF(C81="","",様式1!$C$4)</f>
        <v/>
      </c>
      <c r="F81" s="39"/>
      <c r="G81" s="39"/>
      <c r="H81" s="184"/>
      <c r="I81" s="184"/>
      <c r="J81" s="168" t="str">
        <f t="shared" si="2"/>
        <v/>
      </c>
      <c r="K81" s="184"/>
    </row>
    <row r="82" spans="1:11" x14ac:dyDescent="0.2">
      <c r="A82" s="176"/>
      <c r="B82" s="179"/>
      <c r="C82" s="40"/>
      <c r="D82" s="40"/>
      <c r="E82" s="182" t="str">
        <f>IF(C82="","",様式1!$C$4)</f>
        <v/>
      </c>
      <c r="F82" s="40"/>
      <c r="G82" s="40"/>
      <c r="H82" s="185"/>
      <c r="I82" s="185"/>
      <c r="J82" s="169" t="str">
        <f t="shared" si="2"/>
        <v/>
      </c>
      <c r="K82" s="185"/>
    </row>
    <row r="83" spans="1:11" x14ac:dyDescent="0.2">
      <c r="A83" s="174">
        <v>3</v>
      </c>
      <c r="B83" s="177"/>
      <c r="C83" s="38"/>
      <c r="D83" s="38"/>
      <c r="E83" s="180" t="str">
        <f>IF(C83="","",様式1!$C$4)</f>
        <v/>
      </c>
      <c r="F83" s="38"/>
      <c r="G83" s="38"/>
      <c r="H83" s="183"/>
      <c r="I83" s="183"/>
      <c r="J83" s="167" t="str">
        <f t="shared" ref="J83" si="3">IF(B83="","",IF(I83="","",VLOOKUP(I83,$N$8:$O$31,2)))</f>
        <v/>
      </c>
      <c r="K83" s="183"/>
    </row>
    <row r="84" spans="1:11" x14ac:dyDescent="0.2">
      <c r="A84" s="175"/>
      <c r="B84" s="178"/>
      <c r="C84" s="39"/>
      <c r="D84" s="39"/>
      <c r="E84" s="181" t="str">
        <f>IF(C84="","",様式1!$C$4)</f>
        <v/>
      </c>
      <c r="F84" s="39"/>
      <c r="G84" s="39"/>
      <c r="H84" s="184"/>
      <c r="I84" s="184"/>
      <c r="J84" s="168" t="str">
        <f t="shared" si="2"/>
        <v/>
      </c>
      <c r="K84" s="184"/>
    </row>
    <row r="85" spans="1:11" x14ac:dyDescent="0.2">
      <c r="A85" s="175"/>
      <c r="B85" s="178"/>
      <c r="C85" s="39"/>
      <c r="D85" s="39"/>
      <c r="E85" s="181" t="str">
        <f>IF(C85="","",様式1!$C$4)</f>
        <v/>
      </c>
      <c r="F85" s="39"/>
      <c r="G85" s="39"/>
      <c r="H85" s="184"/>
      <c r="I85" s="184"/>
      <c r="J85" s="168" t="str">
        <f t="shared" si="2"/>
        <v/>
      </c>
      <c r="K85" s="184"/>
    </row>
    <row r="86" spans="1:11" x14ac:dyDescent="0.2">
      <c r="A86" s="175"/>
      <c r="B86" s="178"/>
      <c r="C86" s="39"/>
      <c r="D86" s="39"/>
      <c r="E86" s="181" t="str">
        <f>IF(C86="","",様式1!$C$4)</f>
        <v/>
      </c>
      <c r="F86" s="39"/>
      <c r="G86" s="39"/>
      <c r="H86" s="184"/>
      <c r="I86" s="184"/>
      <c r="J86" s="168" t="str">
        <f t="shared" si="2"/>
        <v/>
      </c>
      <c r="K86" s="184"/>
    </row>
    <row r="87" spans="1:11" x14ac:dyDescent="0.2">
      <c r="A87" s="175"/>
      <c r="B87" s="178"/>
      <c r="C87" s="39"/>
      <c r="D87" s="39"/>
      <c r="E87" s="181" t="str">
        <f>IF(C87="","",様式1!$C$4)</f>
        <v/>
      </c>
      <c r="F87" s="39"/>
      <c r="G87" s="39"/>
      <c r="H87" s="184"/>
      <c r="I87" s="184"/>
      <c r="J87" s="168" t="str">
        <f t="shared" si="2"/>
        <v/>
      </c>
      <c r="K87" s="184"/>
    </row>
    <row r="88" spans="1:11" x14ac:dyDescent="0.2">
      <c r="A88" s="176"/>
      <c r="B88" s="179"/>
      <c r="C88" s="40"/>
      <c r="D88" s="40"/>
      <c r="E88" s="182" t="str">
        <f>IF(C88="","",様式1!$C$4)</f>
        <v/>
      </c>
      <c r="F88" s="40"/>
      <c r="G88" s="40"/>
      <c r="H88" s="185"/>
      <c r="I88" s="185"/>
      <c r="J88" s="169" t="str">
        <f t="shared" si="2"/>
        <v/>
      </c>
      <c r="K88" s="185"/>
    </row>
    <row r="89" spans="1:11" x14ac:dyDescent="0.2">
      <c r="A89" s="174">
        <v>4</v>
      </c>
      <c r="B89" s="177"/>
      <c r="C89" s="38"/>
      <c r="D89" s="38"/>
      <c r="E89" s="180" t="str">
        <f>IF(C89="","",様式1!$C$4)</f>
        <v/>
      </c>
      <c r="F89" s="38"/>
      <c r="G89" s="38"/>
      <c r="H89" s="183"/>
      <c r="I89" s="183"/>
      <c r="J89" s="167" t="str">
        <f t="shared" ref="J89" si="4">IF(B89="","",IF(I89="","",VLOOKUP(I89,$N$8:$O$31,2)))</f>
        <v/>
      </c>
      <c r="K89" s="183"/>
    </row>
    <row r="90" spans="1:11" x14ac:dyDescent="0.2">
      <c r="A90" s="175"/>
      <c r="B90" s="178"/>
      <c r="C90" s="39"/>
      <c r="D90" s="39"/>
      <c r="E90" s="181" t="str">
        <f>IF(C90="","",様式1!$C$4)</f>
        <v/>
      </c>
      <c r="F90" s="39"/>
      <c r="G90" s="39"/>
      <c r="H90" s="184"/>
      <c r="I90" s="184"/>
      <c r="J90" s="168" t="str">
        <f t="shared" si="2"/>
        <v/>
      </c>
      <c r="K90" s="184"/>
    </row>
    <row r="91" spans="1:11" x14ac:dyDescent="0.2">
      <c r="A91" s="175"/>
      <c r="B91" s="178"/>
      <c r="C91" s="39"/>
      <c r="D91" s="39"/>
      <c r="E91" s="181" t="str">
        <f>IF(C91="","",様式1!$C$4)</f>
        <v/>
      </c>
      <c r="F91" s="39"/>
      <c r="G91" s="39"/>
      <c r="H91" s="184"/>
      <c r="I91" s="184"/>
      <c r="J91" s="168" t="str">
        <f t="shared" si="2"/>
        <v/>
      </c>
      <c r="K91" s="184"/>
    </row>
    <row r="92" spans="1:11" x14ac:dyDescent="0.2">
      <c r="A92" s="175"/>
      <c r="B92" s="178"/>
      <c r="C92" s="39"/>
      <c r="D92" s="39"/>
      <c r="E92" s="181" t="str">
        <f>IF(C92="","",様式1!$C$4)</f>
        <v/>
      </c>
      <c r="F92" s="39"/>
      <c r="G92" s="39"/>
      <c r="H92" s="184"/>
      <c r="I92" s="184"/>
      <c r="J92" s="168" t="str">
        <f t="shared" si="2"/>
        <v/>
      </c>
      <c r="K92" s="184"/>
    </row>
    <row r="93" spans="1:11" x14ac:dyDescent="0.2">
      <c r="A93" s="175"/>
      <c r="B93" s="178"/>
      <c r="C93" s="39"/>
      <c r="D93" s="39"/>
      <c r="E93" s="181" t="str">
        <f>IF(C93="","",様式1!$C$4)</f>
        <v/>
      </c>
      <c r="F93" s="39"/>
      <c r="G93" s="39"/>
      <c r="H93" s="184"/>
      <c r="I93" s="184"/>
      <c r="J93" s="168" t="str">
        <f t="shared" si="2"/>
        <v/>
      </c>
      <c r="K93" s="184"/>
    </row>
    <row r="94" spans="1:11" x14ac:dyDescent="0.2">
      <c r="A94" s="176"/>
      <c r="B94" s="179"/>
      <c r="C94" s="40"/>
      <c r="D94" s="40"/>
      <c r="E94" s="182" t="str">
        <f>IF(C94="","",様式1!$C$4)</f>
        <v/>
      </c>
      <c r="F94" s="40"/>
      <c r="G94" s="40"/>
      <c r="H94" s="185"/>
      <c r="I94" s="185"/>
      <c r="J94" s="169" t="str">
        <f t="shared" si="2"/>
        <v/>
      </c>
      <c r="K94" s="185"/>
    </row>
  </sheetData>
  <sheetProtection algorithmName="SHA-512" hashValue="GWCiW4K+XzzBQxUrOgSg5XoTuFYl8RZWcfxfdic73yocCh1omWsLJ5UNmAtTLI61Q5Ky/6HM4G3NJxIcGHxHbQ==" saltValue="5R2+TqiTQs3+8s+0zgiPcQ==" spinCount="100000" sheet="1" selectLockedCells="1"/>
  <mergeCells count="50">
    <mergeCell ref="Q25:Q26"/>
    <mergeCell ref="I89:I94"/>
    <mergeCell ref="J89:J94"/>
    <mergeCell ref="K89:K94"/>
    <mergeCell ref="H89:H94"/>
    <mergeCell ref="J77:J82"/>
    <mergeCell ref="K77:K82"/>
    <mergeCell ref="H83:H88"/>
    <mergeCell ref="I83:I88"/>
    <mergeCell ref="J83:J88"/>
    <mergeCell ref="K83:K88"/>
    <mergeCell ref="A83:A88"/>
    <mergeCell ref="B83:B88"/>
    <mergeCell ref="A89:A94"/>
    <mergeCell ref="B89:B94"/>
    <mergeCell ref="E89:E94"/>
    <mergeCell ref="E83:E88"/>
    <mergeCell ref="Q17:Q18"/>
    <mergeCell ref="A69:B69"/>
    <mergeCell ref="A71:A76"/>
    <mergeCell ref="B71:B76"/>
    <mergeCell ref="E71:E76"/>
    <mergeCell ref="H71:H76"/>
    <mergeCell ref="Q20:Q21"/>
    <mergeCell ref="I71:I76"/>
    <mergeCell ref="J71:J76"/>
    <mergeCell ref="K71:K76"/>
    <mergeCell ref="Q27:Q28"/>
    <mergeCell ref="Q29:Q30"/>
    <mergeCell ref="M8:M19"/>
    <mergeCell ref="M20:M31"/>
    <mergeCell ref="Q8:Q9"/>
    <mergeCell ref="Q13:Q15"/>
    <mergeCell ref="A77:A82"/>
    <mergeCell ref="B77:B82"/>
    <mergeCell ref="E77:E82"/>
    <mergeCell ref="H77:H82"/>
    <mergeCell ref="I77:I82"/>
    <mergeCell ref="C3:C4"/>
    <mergeCell ref="A3:A7"/>
    <mergeCell ref="I3:K3"/>
    <mergeCell ref="I4:J4"/>
    <mergeCell ref="B3:B4"/>
    <mergeCell ref="F3:F4"/>
    <mergeCell ref="D3:D4"/>
    <mergeCell ref="D1:F1"/>
    <mergeCell ref="I1:K1"/>
    <mergeCell ref="H3:H4"/>
    <mergeCell ref="G3:G4"/>
    <mergeCell ref="E2:E4"/>
  </mergeCells>
  <phoneticPr fontId="2"/>
  <printOptions horizontalCentered="1"/>
  <pageMargins left="0.39370078740157483" right="0.39370078740157483" top="0.39370078740157483" bottom="0.39370078740157483" header="0.39370078740157483" footer="0.23622047244094491"/>
  <pageSetup paperSize="8" scale="93" orientation="portrait" r:id="rId1"/>
  <headerFooter alignWithMargins="0"/>
  <colBreaks count="1" manualBreakCount="1">
    <brk id="11" max="11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マニュアル（必ずお読みください）</vt:lpstr>
      <vt:lpstr>様式1</vt:lpstr>
      <vt:lpstr>申込票</vt:lpstr>
      <vt:lpstr>'マニュアル（必ずお読みください）'!Print_Area</vt:lpstr>
      <vt:lpstr>申込票!Print_Area</vt:lpstr>
      <vt:lpstr>様式1!Print_Area</vt:lpstr>
      <vt:lpstr>申込票!Print_Titles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透</dc:creator>
  <cp:lastModifiedBy>攻一郎 原口</cp:lastModifiedBy>
  <cp:lastPrinted>2025-06-10T13:28:18Z</cp:lastPrinted>
  <dcterms:created xsi:type="dcterms:W3CDTF">2008-04-12T07:26:50Z</dcterms:created>
  <dcterms:modified xsi:type="dcterms:W3CDTF">2025-06-18T11:10:06Z</dcterms:modified>
</cp:coreProperties>
</file>