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65521" yWindow="65521" windowWidth="15330" windowHeight="424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'Sheet1'!$A$9:$AD$130</definedName>
    <definedName name="_xlnm.Print_Titles" localSheetId="0">'Sheet1'!$3:$10</definedName>
  </definedNames>
  <calcPr fullCalcOnLoad="1"/>
</workbook>
</file>

<file path=xl/comments1.xml><?xml version="1.0" encoding="utf-8"?>
<comments xmlns="http://schemas.openxmlformats.org/spreadsheetml/2006/main">
  <authors>
    <author>YOSHIFUMI YAMAMOTO</author>
  </authors>
  <commentList>
    <comment ref="I10" authorId="0">
      <text>
        <r>
          <rPr>
            <b/>
            <sz val="9"/>
            <rFont val="ＭＳ Ｐゴシック"/>
            <family val="3"/>
          </rPr>
          <t>修正で、種目そのもの削除した場合は、記録欄もすべて削除してください。</t>
        </r>
      </text>
    </comment>
  </commentList>
</comments>
</file>

<file path=xl/sharedStrings.xml><?xml version="1.0" encoding="utf-8"?>
<sst xmlns="http://schemas.openxmlformats.org/spreadsheetml/2006/main" count="575" uniqueCount="561">
  <si>
    <t>№</t>
  </si>
  <si>
    <t>姓ﾌﾘｶﾞﾅ</t>
  </si>
  <si>
    <t>名ﾌﾘｶﾞﾅ</t>
  </si>
  <si>
    <t>性別</t>
  </si>
  <si>
    <t>手動</t>
  </si>
  <si>
    <t>姓</t>
  </si>
  <si>
    <t>名</t>
  </si>
  <si>
    <t>学年</t>
  </si>
  <si>
    <t>分</t>
  </si>
  <si>
    <t>秒
ｍ</t>
  </si>
  <si>
    <t>1/100
cm</t>
  </si>
  <si>
    <t>走高跳</t>
  </si>
  <si>
    <t>棒高跳</t>
  </si>
  <si>
    <t>走幅跳</t>
  </si>
  <si>
    <t>三段跳</t>
  </si>
  <si>
    <t>淡路</t>
  </si>
  <si>
    <t>津名</t>
  </si>
  <si>
    <t>洲本実</t>
  </si>
  <si>
    <t>洲本</t>
  </si>
  <si>
    <t>生野学園</t>
  </si>
  <si>
    <t>浜坂</t>
  </si>
  <si>
    <t>香住</t>
  </si>
  <si>
    <t>村岡</t>
  </si>
  <si>
    <t>近畿大豊岡</t>
  </si>
  <si>
    <t>豊岡</t>
  </si>
  <si>
    <t>出石</t>
  </si>
  <si>
    <t>日高</t>
  </si>
  <si>
    <t>但馬農</t>
  </si>
  <si>
    <t>八鹿</t>
  </si>
  <si>
    <t>和田山</t>
  </si>
  <si>
    <t>生野</t>
  </si>
  <si>
    <t>三田祥雲館</t>
  </si>
  <si>
    <t>三田西陵</t>
  </si>
  <si>
    <t>氷上西</t>
  </si>
  <si>
    <t>氷上</t>
  </si>
  <si>
    <t>柏原</t>
  </si>
  <si>
    <t>篠山産</t>
  </si>
  <si>
    <t>篠山鳳鳴</t>
  </si>
  <si>
    <t>有馬</t>
  </si>
  <si>
    <t>北摂三田</t>
  </si>
  <si>
    <t>千種</t>
  </si>
  <si>
    <t>伊和</t>
  </si>
  <si>
    <t>山崎</t>
  </si>
  <si>
    <t>佐用</t>
  </si>
  <si>
    <t>上郡</t>
  </si>
  <si>
    <t>赤穂</t>
  </si>
  <si>
    <t>相生産</t>
  </si>
  <si>
    <t>相生</t>
  </si>
  <si>
    <t>龍野</t>
  </si>
  <si>
    <t>太子</t>
  </si>
  <si>
    <t>家島</t>
  </si>
  <si>
    <t>夢前</t>
  </si>
  <si>
    <t>神崎</t>
  </si>
  <si>
    <t>市川</t>
  </si>
  <si>
    <t>福崎</t>
  </si>
  <si>
    <t>日ノ本</t>
  </si>
  <si>
    <t>香寺</t>
  </si>
  <si>
    <t>姫路飾西</t>
  </si>
  <si>
    <t>網干</t>
  </si>
  <si>
    <t>姫路南</t>
  </si>
  <si>
    <t>飾磨工</t>
  </si>
  <si>
    <t>飾磨</t>
  </si>
  <si>
    <t>姫路商</t>
  </si>
  <si>
    <t>琴丘</t>
  </si>
  <si>
    <t>播磨</t>
  </si>
  <si>
    <t>東洋大姫路</t>
  </si>
  <si>
    <t>姫路</t>
  </si>
  <si>
    <t>姫路西</t>
  </si>
  <si>
    <t>姫路工</t>
  </si>
  <si>
    <t>賢明</t>
  </si>
  <si>
    <t>姫路東</t>
  </si>
  <si>
    <t>姫路別所</t>
  </si>
  <si>
    <t>播磨農</t>
  </si>
  <si>
    <t>北条</t>
  </si>
  <si>
    <t>多可</t>
  </si>
  <si>
    <t>西脇工</t>
  </si>
  <si>
    <t>西脇</t>
  </si>
  <si>
    <t>社</t>
  </si>
  <si>
    <t>小野工</t>
  </si>
  <si>
    <t>小野</t>
  </si>
  <si>
    <t>吉川</t>
  </si>
  <si>
    <t>三木北</t>
  </si>
  <si>
    <t>三木東</t>
  </si>
  <si>
    <t>三木</t>
  </si>
  <si>
    <t>播磨南</t>
  </si>
  <si>
    <t>東播磨</t>
  </si>
  <si>
    <t>白陵</t>
  </si>
  <si>
    <t>松陽</t>
  </si>
  <si>
    <t>高砂南</t>
  </si>
  <si>
    <t>高砂</t>
  </si>
  <si>
    <t>加古川南</t>
  </si>
  <si>
    <t>加古川北</t>
  </si>
  <si>
    <t>加古川西</t>
  </si>
  <si>
    <t>加古川東</t>
  </si>
  <si>
    <t>東播工</t>
  </si>
  <si>
    <t>県農</t>
  </si>
  <si>
    <t>明石高専</t>
  </si>
  <si>
    <t>明石城西</t>
  </si>
  <si>
    <t>明石清水</t>
  </si>
  <si>
    <t>明石西</t>
  </si>
  <si>
    <t>明石北</t>
  </si>
  <si>
    <t>明石南</t>
  </si>
  <si>
    <t>明石</t>
  </si>
  <si>
    <t>滝川第二</t>
  </si>
  <si>
    <t>神戸高塚</t>
  </si>
  <si>
    <t>伊川谷北</t>
  </si>
  <si>
    <t>伊川谷</t>
  </si>
  <si>
    <t>神戸高専</t>
  </si>
  <si>
    <t>星陵</t>
  </si>
  <si>
    <t>舞子</t>
  </si>
  <si>
    <t>北須磨</t>
  </si>
  <si>
    <t>須磨友が丘</t>
  </si>
  <si>
    <t>須磨東</t>
  </si>
  <si>
    <t>須磨学園</t>
  </si>
  <si>
    <t>滝川</t>
  </si>
  <si>
    <t>育英</t>
  </si>
  <si>
    <t>神戸星城</t>
  </si>
  <si>
    <t>長田</t>
  </si>
  <si>
    <t>村野工</t>
  </si>
  <si>
    <t>兵庫</t>
  </si>
  <si>
    <t>夢野台</t>
  </si>
  <si>
    <t>兵庫工</t>
  </si>
  <si>
    <t>神戸甲北</t>
  </si>
  <si>
    <t>神戸北</t>
  </si>
  <si>
    <t>親和</t>
  </si>
  <si>
    <t>神港学園</t>
  </si>
  <si>
    <t>神戸第一</t>
  </si>
  <si>
    <t>神戸龍谷</t>
  </si>
  <si>
    <t>葺合</t>
  </si>
  <si>
    <t>松蔭</t>
  </si>
  <si>
    <t>神戸</t>
  </si>
  <si>
    <t>六甲</t>
  </si>
  <si>
    <t>御影</t>
  </si>
  <si>
    <t>灘</t>
  </si>
  <si>
    <t>東灘</t>
  </si>
  <si>
    <t>甲南</t>
  </si>
  <si>
    <t>小林聖心</t>
  </si>
  <si>
    <t>宝塚北</t>
  </si>
  <si>
    <t>宝塚西</t>
  </si>
  <si>
    <t>宝塚東</t>
  </si>
  <si>
    <t>宝塚</t>
  </si>
  <si>
    <t>猪名川</t>
  </si>
  <si>
    <t>川西北陵</t>
  </si>
  <si>
    <t>川西明峰</t>
  </si>
  <si>
    <t>川西緑台</t>
  </si>
  <si>
    <t>伊丹北</t>
  </si>
  <si>
    <t>伊丹西</t>
  </si>
  <si>
    <t>市伊丹</t>
  </si>
  <si>
    <t>県伊丹</t>
  </si>
  <si>
    <t>武庫川大附</t>
  </si>
  <si>
    <t>西宮甲山</t>
  </si>
  <si>
    <t>西宮今津</t>
  </si>
  <si>
    <t>鳴尾</t>
  </si>
  <si>
    <t>西宮北</t>
  </si>
  <si>
    <t>西宮南</t>
  </si>
  <si>
    <t>西宮東</t>
  </si>
  <si>
    <t>市西宮</t>
  </si>
  <si>
    <t>県西宮</t>
  </si>
  <si>
    <t>県尼崎工</t>
  </si>
  <si>
    <t>尼崎小田</t>
  </si>
  <si>
    <t>尼崎稲園</t>
  </si>
  <si>
    <t>尼崎北</t>
  </si>
  <si>
    <t>市尼崎</t>
  </si>
  <si>
    <t>県尼崎</t>
  </si>
  <si>
    <t>4101　県尼崎</t>
  </si>
  <si>
    <t>4102　市尼崎</t>
  </si>
  <si>
    <t>4104　尼崎西</t>
  </si>
  <si>
    <t>4105　尼崎北</t>
  </si>
  <si>
    <t>4106　尼崎稲園</t>
  </si>
  <si>
    <t>4107　尼崎小田</t>
  </si>
  <si>
    <t>4110　県尼崎工</t>
  </si>
  <si>
    <t>4114　県西宮</t>
  </si>
  <si>
    <t>4115　市西宮</t>
  </si>
  <si>
    <t>4116　西宮東</t>
  </si>
  <si>
    <t>4117　西宮南</t>
  </si>
  <si>
    <t>4118　西宮北</t>
  </si>
  <si>
    <t>4119　鳴尾</t>
  </si>
  <si>
    <t>4120　西宮今津</t>
  </si>
  <si>
    <t>4121　西宮甲山</t>
  </si>
  <si>
    <t>4127　武庫川大附</t>
  </si>
  <si>
    <t>4130　県伊丹</t>
  </si>
  <si>
    <t>4131　市伊丹</t>
  </si>
  <si>
    <t>4132　伊丹西</t>
  </si>
  <si>
    <t>4133　伊丹北</t>
  </si>
  <si>
    <t>4134　川西緑台</t>
  </si>
  <si>
    <t>4135　川西明峰</t>
  </si>
  <si>
    <t>4136　川西北陵</t>
  </si>
  <si>
    <t>4137　猪名川</t>
  </si>
  <si>
    <t>4138　宝塚</t>
  </si>
  <si>
    <t>4139　宝塚東</t>
  </si>
  <si>
    <t>4140　宝塚西</t>
  </si>
  <si>
    <t>4141　宝塚北</t>
  </si>
  <si>
    <t>4142　小林聖心</t>
  </si>
  <si>
    <t>4147　甲南</t>
  </si>
  <si>
    <t>　</t>
  </si>
  <si>
    <t>4201　東灘</t>
  </si>
  <si>
    <t>4203　灘</t>
  </si>
  <si>
    <t>4207　御影</t>
  </si>
  <si>
    <t>4208　六甲</t>
  </si>
  <si>
    <t>4209　神戸</t>
  </si>
  <si>
    <t>4211　松蔭</t>
  </si>
  <si>
    <t>4212　葺合</t>
  </si>
  <si>
    <t>4213　神戸龍谷</t>
  </si>
  <si>
    <t>4214　神戸第一</t>
  </si>
  <si>
    <t>4215　神港学園</t>
  </si>
  <si>
    <t>4217　親和</t>
  </si>
  <si>
    <t>4218　神戸北</t>
  </si>
  <si>
    <t>4220　神戸甲北</t>
  </si>
  <si>
    <t>4225　兵庫工</t>
  </si>
  <si>
    <t>4227　夢野台</t>
  </si>
  <si>
    <t>4228　兵庫</t>
  </si>
  <si>
    <t>4229　村野工</t>
  </si>
  <si>
    <t>4230　長田</t>
  </si>
  <si>
    <t>4232　神戸星城</t>
  </si>
  <si>
    <t>4234　育英</t>
  </si>
  <si>
    <t>4235　滝川</t>
  </si>
  <si>
    <t>4236　須磨学園</t>
  </si>
  <si>
    <t>4239　須磨東</t>
  </si>
  <si>
    <t>4241　須磨友が丘</t>
  </si>
  <si>
    <t>4242　北須磨</t>
  </si>
  <si>
    <t>4247　舞子</t>
  </si>
  <si>
    <t>4248　星陵</t>
  </si>
  <si>
    <t>4251　神戸高専</t>
  </si>
  <si>
    <t>4252　伊川谷</t>
  </si>
  <si>
    <t>4253　伊川谷北</t>
  </si>
  <si>
    <t>4254　神戸高塚</t>
  </si>
  <si>
    <t>4255　滝川第二</t>
  </si>
  <si>
    <t>4301　明石</t>
  </si>
  <si>
    <t>4302　明石南</t>
  </si>
  <si>
    <t>4303　明石北</t>
  </si>
  <si>
    <t>4304　明石西</t>
  </si>
  <si>
    <t>4305　明石清水</t>
  </si>
  <si>
    <t>4306　明石城西</t>
  </si>
  <si>
    <t>4308　明石高専</t>
  </si>
  <si>
    <t>4309　県農</t>
  </si>
  <si>
    <t>4310　東播工</t>
  </si>
  <si>
    <t>4311　加古川東</t>
  </si>
  <si>
    <t>4312　加古川西</t>
  </si>
  <si>
    <t>4313　加古川北</t>
  </si>
  <si>
    <t>4314　加古川南</t>
  </si>
  <si>
    <t>4315　高砂</t>
  </si>
  <si>
    <t>4316　高砂南</t>
  </si>
  <si>
    <t>4317　松陽</t>
  </si>
  <si>
    <t>4318　白陵</t>
  </si>
  <si>
    <t>4319　東播磨</t>
  </si>
  <si>
    <t>4320　播磨南</t>
  </si>
  <si>
    <t>4321　三木</t>
  </si>
  <si>
    <t>4322　三木東</t>
  </si>
  <si>
    <t>4323　三木北</t>
  </si>
  <si>
    <t>4324　吉川</t>
  </si>
  <si>
    <t>4325　小野</t>
  </si>
  <si>
    <t>4326　小野工</t>
  </si>
  <si>
    <t>4327　社</t>
  </si>
  <si>
    <t>4328　西脇</t>
  </si>
  <si>
    <t>4329　西脇工</t>
  </si>
  <si>
    <t>4330　多可</t>
  </si>
  <si>
    <t>4331　北条</t>
  </si>
  <si>
    <t>4332　播磨農</t>
  </si>
  <si>
    <t>4401　姫路別所</t>
  </si>
  <si>
    <t>4402　姫路東</t>
  </si>
  <si>
    <t>4404　賢明</t>
  </si>
  <si>
    <t>4405　姫路工</t>
  </si>
  <si>
    <t>4406　姫路西</t>
  </si>
  <si>
    <t>4407　姫路</t>
  </si>
  <si>
    <t>4408　東洋大姫路</t>
  </si>
  <si>
    <t>4409　播磨</t>
  </si>
  <si>
    <t>4410　琴丘</t>
  </si>
  <si>
    <t>4411　姫路商</t>
  </si>
  <si>
    <t>4412　飾磨</t>
  </si>
  <si>
    <t>4413　飾磨工</t>
  </si>
  <si>
    <t>4414　姫路南</t>
  </si>
  <si>
    <t>4415　網干</t>
  </si>
  <si>
    <t>4416　姫路飾西</t>
  </si>
  <si>
    <t>4417　香寺</t>
  </si>
  <si>
    <t>4418　日ノ本</t>
  </si>
  <si>
    <t>4419　福崎</t>
  </si>
  <si>
    <t>4420　市川</t>
  </si>
  <si>
    <t>4421　神崎</t>
  </si>
  <si>
    <t>4422　夢前</t>
  </si>
  <si>
    <t>4424　家島</t>
  </si>
  <si>
    <t>4425　太子</t>
  </si>
  <si>
    <t>4426　龍野</t>
  </si>
  <si>
    <t>4429　相生</t>
  </si>
  <si>
    <t>4430　相生産</t>
  </si>
  <si>
    <t>4431　赤穂</t>
  </si>
  <si>
    <t>4432　上郡</t>
  </si>
  <si>
    <t>4433　佐用</t>
  </si>
  <si>
    <t>4434　山崎</t>
  </si>
  <si>
    <t>4435　伊和</t>
  </si>
  <si>
    <t>4436　千種</t>
  </si>
  <si>
    <t>4502　北摂三田</t>
  </si>
  <si>
    <t>4503　有馬</t>
  </si>
  <si>
    <t>4505　篠山鳳鳴</t>
  </si>
  <si>
    <t>4506　篠山産</t>
  </si>
  <si>
    <t>4509　柏原</t>
  </si>
  <si>
    <t>4510　氷上</t>
  </si>
  <si>
    <t>4511　氷上西</t>
  </si>
  <si>
    <t>4512　三田西陵</t>
  </si>
  <si>
    <t>4513　三田祥雲館</t>
  </si>
  <si>
    <t>4601　生野</t>
  </si>
  <si>
    <t>4602　和田山</t>
  </si>
  <si>
    <t>4603　八鹿</t>
  </si>
  <si>
    <t>4605　但馬農</t>
  </si>
  <si>
    <t>4606　日高</t>
  </si>
  <si>
    <t>4607　出石</t>
  </si>
  <si>
    <t>4609　豊岡</t>
  </si>
  <si>
    <t>4611　近畿大豊岡</t>
  </si>
  <si>
    <t>4612　村岡</t>
  </si>
  <si>
    <t>4613　香住</t>
  </si>
  <si>
    <t>4614　浜坂</t>
  </si>
  <si>
    <t>4617　生野学園</t>
  </si>
  <si>
    <t>4701　洲本</t>
  </si>
  <si>
    <t>4702　洲本実</t>
  </si>
  <si>
    <t>4704　津名</t>
  </si>
  <si>
    <t>4706　淡路</t>
  </si>
  <si>
    <t>DB</t>
  </si>
  <si>
    <t>N1</t>
  </si>
  <si>
    <t>N2</t>
  </si>
  <si>
    <t>SX</t>
  </si>
  <si>
    <t>KC</t>
  </si>
  <si>
    <t>MC</t>
  </si>
  <si>
    <t>ZK</t>
  </si>
  <si>
    <t>S1</t>
  </si>
  <si>
    <t>S2</t>
  </si>
  <si>
    <t>S3</t>
  </si>
  <si>
    <t>種目数</t>
  </si>
  <si>
    <t>男</t>
  </si>
  <si>
    <t>女</t>
  </si>
  <si>
    <t>手</t>
  </si>
  <si>
    <t>砲丸（一般男）</t>
  </si>
  <si>
    <t>砲丸（女）</t>
  </si>
  <si>
    <t>円盤（一般男）</t>
  </si>
  <si>
    <t>円盤（女）</t>
  </si>
  <si>
    <t>ﾊﾝﾏｰ（一般男）</t>
  </si>
  <si>
    <t>ﾊﾝﾏｰ（女）</t>
  </si>
  <si>
    <t>やり（男）</t>
  </si>
  <si>
    <t>やり（女）</t>
  </si>
  <si>
    <t>男
4*100</t>
  </si>
  <si>
    <t>男
マイル</t>
  </si>
  <si>
    <t>女
4*100</t>
  </si>
  <si>
    <t>女
マイル</t>
  </si>
  <si>
    <t>↓</t>
  </si>
  <si>
    <t>w4*4</t>
  </si>
  <si>
    <t>w4*1</t>
  </si>
  <si>
    <t>m4*4</t>
  </si>
  <si>
    <t>m4*1</t>
  </si>
  <si>
    <t>※各リレーとも６名以下</t>
  </si>
  <si>
    <t>男
4*100</t>
  </si>
  <si>
    <t>男
マイル</t>
  </si>
  <si>
    <t>女
4*100</t>
  </si>
  <si>
    <t>女
マイル</t>
  </si>
  <si>
    <t>110ｍＨ（男）</t>
  </si>
  <si>
    <t>100ｍＨ(女）</t>
  </si>
  <si>
    <t>400ｍＨ（男）</t>
  </si>
  <si>
    <t>400ｍＨ（女）</t>
  </si>
  <si>
    <t>3000ｍ（男Ｂ）</t>
  </si>
  <si>
    <t>個人種目２
個人種目４</t>
  </si>
  <si>
    <t>個人種目３
個人種目５</t>
  </si>
  <si>
    <t xml:space="preserve">個人種目１
</t>
  </si>
  <si>
    <t>混成
得点</t>
  </si>
  <si>
    <t>混成・リレー以外</t>
  </si>
  <si>
    <t>konsei</t>
  </si>
  <si>
    <t>4504　三田松聖</t>
  </si>
  <si>
    <t>4610　豊岡総合</t>
  </si>
  <si>
    <t>豊岡総合</t>
  </si>
  <si>
    <t>4109　武庫荘総合</t>
  </si>
  <si>
    <t>4249　神戸商</t>
  </si>
  <si>
    <t>4307　明石商</t>
  </si>
  <si>
    <t>（必ず、下の①～⑥のボタンを押して処理を進めてください）</t>
  </si>
  <si>
    <t>チーム合計金額</t>
  </si>
  <si>
    <t>数</t>
  </si>
  <si>
    <t>金額小計</t>
  </si>
  <si>
    <t>プロ</t>
  </si>
  <si>
    <t>リレー</t>
  </si>
  <si>
    <t>個人種目</t>
  </si>
  <si>
    <t>混成金額</t>
  </si>
  <si>
    <t>単価</t>
  </si>
  <si>
    <t>【阪神】</t>
  </si>
  <si>
    <t>武庫荘総合</t>
  </si>
  <si>
    <t>園田</t>
  </si>
  <si>
    <t>百合</t>
  </si>
  <si>
    <t>甲陽</t>
  </si>
  <si>
    <t>関学</t>
  </si>
  <si>
    <t>仁川</t>
  </si>
  <si>
    <t>報徳</t>
  </si>
  <si>
    <t>甲子園</t>
  </si>
  <si>
    <t>県国際</t>
  </si>
  <si>
    <t>【神戸】</t>
  </si>
  <si>
    <t>甲南女</t>
  </si>
  <si>
    <t>六甲アイ</t>
  </si>
  <si>
    <t>神戸科技</t>
  </si>
  <si>
    <t>神戸弘陵</t>
  </si>
  <si>
    <t>神戸鈴蘭台</t>
  </si>
  <si>
    <t>兵庫商</t>
  </si>
  <si>
    <t>須磨ノ浦</t>
  </si>
  <si>
    <t>啓明</t>
  </si>
  <si>
    <t>神戸商</t>
  </si>
  <si>
    <t>神戸朝鮮</t>
  </si>
  <si>
    <t>【東播磨】</t>
  </si>
  <si>
    <t>明石商</t>
  </si>
  <si>
    <t>【西播磨】</t>
  </si>
  <si>
    <t>淳心</t>
  </si>
  <si>
    <t>県立大附</t>
  </si>
  <si>
    <t>【丹有】</t>
  </si>
  <si>
    <t>三田</t>
  </si>
  <si>
    <t>三田松聖</t>
  </si>
  <si>
    <t>丹南</t>
  </si>
  <si>
    <t>東雲</t>
  </si>
  <si>
    <t>【但馬】</t>
  </si>
  <si>
    <t>大屋</t>
  </si>
  <si>
    <t>【淡路】</t>
  </si>
  <si>
    <t>柳</t>
  </si>
  <si>
    <t>東浦</t>
  </si>
  <si>
    <t>一宮</t>
  </si>
  <si>
    <t>淡路三原</t>
  </si>
  <si>
    <t>【阪神】　</t>
  </si>
  <si>
    <t>4112　園田</t>
  </si>
  <si>
    <t>4113　百合</t>
  </si>
  <si>
    <t>4122　甲陽</t>
  </si>
  <si>
    <t>4123　関学</t>
  </si>
  <si>
    <t>4125　仁川</t>
  </si>
  <si>
    <t>4126　報徳</t>
  </si>
  <si>
    <t>4128　甲子園</t>
  </si>
  <si>
    <t>4145　県国際</t>
  </si>
  <si>
    <t>【神戸】　</t>
  </si>
  <si>
    <t>4202　甲南女</t>
  </si>
  <si>
    <t>4206　神戸科技</t>
  </si>
  <si>
    <t>4219　神戸弘陵</t>
  </si>
  <si>
    <t>4221　神戸鈴蘭台</t>
  </si>
  <si>
    <t>4222　兵庫商</t>
  </si>
  <si>
    <t>4238　須磨ノ浦</t>
  </si>
  <si>
    <t>4240　啓明</t>
  </si>
  <si>
    <t>4257　神戸朝鮮</t>
  </si>
  <si>
    <t>【東播磨】　</t>
  </si>
  <si>
    <t>【西播磨】　</t>
  </si>
  <si>
    <t>4403　淳心</t>
  </si>
  <si>
    <t>4439　県立大附</t>
  </si>
  <si>
    <t>【丹有】　</t>
  </si>
  <si>
    <t>4501　三田</t>
  </si>
  <si>
    <t>4507　丹南</t>
  </si>
  <si>
    <t>4508　東雲</t>
  </si>
  <si>
    <t>【但馬】　</t>
  </si>
  <si>
    <t>4604　大屋</t>
  </si>
  <si>
    <t>【淡路】　</t>
  </si>
  <si>
    <t>4703　柳</t>
  </si>
  <si>
    <t>4705　東浦</t>
  </si>
  <si>
    <t>4707　一宮</t>
  </si>
  <si>
    <t>4708　淡路三原</t>
  </si>
  <si>
    <t>ﾅﾝﾊﾞｰ
ｶｰﾄﾞ</t>
  </si>
  <si>
    <t>100ｍ</t>
  </si>
  <si>
    <t>00200 0</t>
  </si>
  <si>
    <t>200ｍ</t>
  </si>
  <si>
    <t>00300 0</t>
  </si>
  <si>
    <t>400ｍ</t>
  </si>
  <si>
    <t>00500 0</t>
  </si>
  <si>
    <t>800ｍ</t>
  </si>
  <si>
    <t>00600 0</t>
  </si>
  <si>
    <t>1500ｍ</t>
  </si>
  <si>
    <t>00800 0</t>
  </si>
  <si>
    <t>01002 0</t>
  </si>
  <si>
    <t>5000ｍ</t>
  </si>
  <si>
    <t>01100 0</t>
  </si>
  <si>
    <t>10000ｍ</t>
  </si>
  <si>
    <t>01200 0</t>
  </si>
  <si>
    <t>03400 0</t>
  </si>
  <si>
    <t>03302 0</t>
  </si>
  <si>
    <t>04400 0</t>
  </si>
  <si>
    <t>03700 0</t>
  </si>
  <si>
    <t>04600 0</t>
  </si>
  <si>
    <t>05300 0</t>
  </si>
  <si>
    <t>5000ｍＷ</t>
  </si>
  <si>
    <t>06100 0</t>
  </si>
  <si>
    <t>07100 0</t>
  </si>
  <si>
    <t>07200 0</t>
  </si>
  <si>
    <t>07300 0</t>
  </si>
  <si>
    <t>07400 0</t>
  </si>
  <si>
    <t>08100 0</t>
  </si>
  <si>
    <t>砲丸（男Ｂ）</t>
  </si>
  <si>
    <t>08400 0</t>
  </si>
  <si>
    <t>08600 0</t>
  </si>
  <si>
    <t>08800 0</t>
  </si>
  <si>
    <t>08900 0</t>
  </si>
  <si>
    <t>09400 0</t>
  </si>
  <si>
    <t>09200 0</t>
  </si>
  <si>
    <t>09300 0</t>
  </si>
  <si>
    <t>芦屋大附</t>
  </si>
  <si>
    <t>4146　芦屋大附</t>
  </si>
  <si>
    <t>芦国中等</t>
  </si>
  <si>
    <t>4148　芦国中等</t>
  </si>
  <si>
    <t>神院大附</t>
  </si>
  <si>
    <t>4224　神院大附</t>
  </si>
  <si>
    <t>神戸女学院</t>
  </si>
  <si>
    <t>海星</t>
  </si>
  <si>
    <t>山手</t>
  </si>
  <si>
    <t>常盤</t>
  </si>
  <si>
    <t>神戸野田</t>
  </si>
  <si>
    <t>須磨翔風</t>
  </si>
  <si>
    <t>神戸国際附</t>
  </si>
  <si>
    <t>愛徳</t>
  </si>
  <si>
    <t>龍野北</t>
  </si>
  <si>
    <t>姫路聴覚</t>
  </si>
  <si>
    <t>播磨特別</t>
  </si>
  <si>
    <t>大岡学園</t>
  </si>
  <si>
    <t>4124　神戸女学院</t>
  </si>
  <si>
    <t>4210　海星</t>
  </si>
  <si>
    <t>4216　山手</t>
  </si>
  <si>
    <t>4231　常盤</t>
  </si>
  <si>
    <t>4233　神戸野田</t>
  </si>
  <si>
    <t>4237　須磨翔風</t>
  </si>
  <si>
    <t>4246　神戸国際附</t>
  </si>
  <si>
    <t>4250　愛徳</t>
  </si>
  <si>
    <t>4427　龍野北</t>
  </si>
  <si>
    <t>4437　姫路聴覚</t>
  </si>
  <si>
    <t>4438　播磨特別</t>
  </si>
  <si>
    <t>4616　大岡学園</t>
  </si>
  <si>
    <t>●</t>
  </si>
  <si>
    <t>▲</t>
  </si>
  <si>
    <t>★</t>
  </si>
  <si>
    <t>3000ｍ（女Ａ）</t>
  </si>
  <si>
    <t>01001 0</t>
  </si>
  <si>
    <t>▼</t>
  </si>
  <si>
    <t>3000ｍＳＣ（女）</t>
  </si>
  <si>
    <t>3000ｍＳＣ（男）</t>
  </si>
  <si>
    <t>兵庫選手権　大会出場システム〔兵庫県高体連加盟校用〕</t>
  </si>
  <si>
    <t>申込責任者：</t>
  </si>
  <si>
    <t>緊急連絡先（携帯番号）：</t>
  </si>
  <si>
    <t>リレーは各１チームまで</t>
  </si>
  <si>
    <t>【多部制】</t>
  </si>
  <si>
    <t>西宮香風</t>
  </si>
  <si>
    <t>4820　西宮香風</t>
  </si>
  <si>
    <t>飾磨工多部</t>
  </si>
  <si>
    <t>4825　飾磨工多部</t>
  </si>
  <si>
    <t>西脇北</t>
  </si>
  <si>
    <t>4830　西脇北</t>
  </si>
  <si>
    <t>円盤（男少共）</t>
  </si>
  <si>
    <t>尼崎西</t>
  </si>
  <si>
    <t>尼崎双星</t>
  </si>
  <si>
    <t>4103　尼崎双星</t>
  </si>
  <si>
    <t>芦屋</t>
  </si>
  <si>
    <t>4143　芦屋</t>
  </si>
  <si>
    <t>神大附中等</t>
  </si>
  <si>
    <t>4204　六甲アイ</t>
  </si>
  <si>
    <t>4205　神大附中等</t>
  </si>
  <si>
    <t>聴覚特別</t>
  </si>
  <si>
    <t>視覚特別</t>
  </si>
  <si>
    <t>4244　視覚特別</t>
  </si>
  <si>
    <t>4245　聴覚特別</t>
  </si>
  <si>
    <t>100ｍYＨ(女Ｂ）</t>
  </si>
  <si>
    <t>08701 0</t>
  </si>
  <si>
    <t>ﾊﾝﾏｰ（男Ａ）</t>
  </si>
  <si>
    <t>09101 0</t>
  </si>
  <si>
    <t>04402 0</t>
  </si>
  <si>
    <t>05400 0</t>
  </si>
  <si>
    <t>08302 0</t>
  </si>
  <si>
    <t>自由ヶ丘</t>
  </si>
  <si>
    <t>4423　自由ヶ丘</t>
  </si>
  <si>
    <t>夙川</t>
  </si>
  <si>
    <t>4223　夙川</t>
  </si>
  <si>
    <t>110ｍＪＨ（少男）</t>
  </si>
  <si>
    <t>神港橘</t>
  </si>
  <si>
    <t>4226　神港橘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</si>
</sst>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##\ ######0"/>
    <numFmt numFmtId="177" formatCode="#0"/>
    <numFmt numFmtId="178" formatCode="00"/>
    <numFmt numFmtId="179" formatCode="000000"/>
    <numFmt numFmtId="180" formatCode="0_);[Red]\(0\)"/>
    <numFmt numFmtId="181" formatCode="0&quot;名&quot;"/>
    <numFmt numFmtId="182" formatCode="0&quot;件&quot;"/>
    <numFmt numFmtId="183" formatCode="0&quot;部&quot;"/>
    <numFmt numFmtId="184" formatCode="&quot;¥&quot;#,##0_);[Red]\(&quot;¥&quot;#,##0\)"/>
  </numFmts>
  <fonts count="57">
    <font>
      <sz val="11"/>
      <name val="ＭＳ Ｐゴシック"/>
      <family val="3"/>
    </font>
    <font>
      <sz val="6"/>
      <name val="ＭＳ Ｐゴシック"/>
      <family val="3"/>
    </font>
    <font>
      <sz val="11"/>
      <name val="MS UI Gothic"/>
      <family val="3"/>
    </font>
    <font>
      <sz val="10"/>
      <name val="MS UI Gothic"/>
      <family val="3"/>
    </font>
    <font>
      <b/>
      <i/>
      <sz val="14"/>
      <color indexed="12"/>
      <name val="ＭＳ Ｐゴシック"/>
      <family val="3"/>
    </font>
    <font>
      <b/>
      <i/>
      <sz val="14"/>
      <color indexed="12"/>
      <name val="MS UI Gothic"/>
      <family val="3"/>
    </font>
    <font>
      <b/>
      <sz val="9"/>
      <name val="ＭＳ Ｐゴシック"/>
      <family val="3"/>
    </font>
    <font>
      <sz val="11"/>
      <color indexed="9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i/>
      <sz val="11"/>
      <color indexed="12"/>
      <name val="ＭＳ Ｐゴシック"/>
      <family val="3"/>
    </font>
    <font>
      <i/>
      <sz val="9"/>
      <color indexed="12"/>
      <name val="ＭＳ Ｐゴシック"/>
      <family val="3"/>
    </font>
    <font>
      <i/>
      <sz val="14"/>
      <color indexed="10"/>
      <name val="ＭＳ Ｐゴシック"/>
      <family val="3"/>
    </font>
    <font>
      <i/>
      <sz val="16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b/>
      <sz val="14"/>
      <name val="MS UI Gothic"/>
      <family val="3"/>
    </font>
    <font>
      <b/>
      <sz val="12"/>
      <name val="ＭＳ Ｐゴシック"/>
      <family val="3"/>
    </font>
    <font>
      <b/>
      <u val="single"/>
      <sz val="20"/>
      <color indexed="10"/>
      <name val="ＭＳ Ｐゴシック"/>
      <family val="3"/>
    </font>
    <font>
      <sz val="11"/>
      <color indexed="10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i/>
      <u val="single"/>
      <sz val="11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  <font>
      <sz val="11"/>
      <color theme="0"/>
      <name val="ＭＳ Ｐゴシック"/>
      <family val="3"/>
    </font>
    <font>
      <b/>
      <sz val="8"/>
      <name val="ＭＳ Ｐゴシック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hair"/>
      <right style="thin"/>
      <top style="thin"/>
      <bottom style="thin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 style="thin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53" fillId="32" borderId="0" applyNumberFormat="0" applyBorder="0" applyAlignment="0" applyProtection="0"/>
  </cellStyleXfs>
  <cellXfs count="110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0" fillId="0" borderId="0" xfId="0" applyNumberForma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0" fillId="0" borderId="10" xfId="0" applyNumberFormat="1" applyBorder="1" applyAlignment="1" applyProtection="1">
      <alignment/>
      <protection locked="0"/>
    </xf>
    <xf numFmtId="0" fontId="0" fillId="0" borderId="11" xfId="0" applyNumberFormat="1" applyBorder="1" applyAlignment="1" applyProtection="1">
      <alignment/>
      <protection locked="0"/>
    </xf>
    <xf numFmtId="0" fontId="0" fillId="0" borderId="12" xfId="0" applyNumberFormat="1" applyBorder="1" applyAlignment="1" applyProtection="1">
      <alignment/>
      <protection locked="0"/>
    </xf>
    <xf numFmtId="0" fontId="0" fillId="0" borderId="13" xfId="0" applyNumberFormat="1" applyBorder="1" applyAlignment="1" applyProtection="1">
      <alignment/>
      <protection locked="0"/>
    </xf>
    <xf numFmtId="0" fontId="0" fillId="0" borderId="14" xfId="0" applyNumberFormat="1" applyBorder="1" applyAlignment="1" applyProtection="1">
      <alignment/>
      <protection locked="0"/>
    </xf>
    <xf numFmtId="0" fontId="0" fillId="0" borderId="15" xfId="0" applyNumberFormat="1" applyBorder="1" applyAlignment="1" applyProtection="1">
      <alignment/>
      <protection locked="0"/>
    </xf>
    <xf numFmtId="0" fontId="0" fillId="33" borderId="16" xfId="0" applyFill="1" applyBorder="1" applyAlignment="1">
      <alignment/>
    </xf>
    <xf numFmtId="0" fontId="0" fillId="33" borderId="16" xfId="0" applyFill="1" applyBorder="1" applyAlignment="1">
      <alignment vertical="top" textRotation="255"/>
    </xf>
    <xf numFmtId="0" fontId="0" fillId="33" borderId="16" xfId="0" applyFill="1" applyBorder="1" applyAlignment="1">
      <alignment wrapText="1"/>
    </xf>
    <xf numFmtId="0" fontId="0" fillId="33" borderId="17" xfId="0" applyFill="1" applyBorder="1" applyAlignment="1">
      <alignment/>
    </xf>
    <xf numFmtId="0" fontId="0" fillId="0" borderId="18" xfId="0" applyNumberFormat="1" applyBorder="1" applyAlignment="1" applyProtection="1">
      <alignment/>
      <protection locked="0"/>
    </xf>
    <xf numFmtId="0" fontId="0" fillId="0" borderId="19" xfId="0" applyNumberFormat="1" applyBorder="1" applyAlignment="1" applyProtection="1">
      <alignment/>
      <protection locked="0"/>
    </xf>
    <xf numFmtId="0" fontId="0" fillId="0" borderId="20" xfId="0" applyNumberFormat="1" applyBorder="1" applyAlignment="1" applyProtection="1">
      <alignment/>
      <protection locked="0"/>
    </xf>
    <xf numFmtId="0" fontId="0" fillId="33" borderId="21" xfId="0" applyFill="1" applyBorder="1" applyAlignment="1">
      <alignment vertical="top" textRotation="255"/>
    </xf>
    <xf numFmtId="0" fontId="0" fillId="0" borderId="22" xfId="0" applyNumberFormat="1" applyBorder="1" applyAlignment="1" applyProtection="1">
      <alignment/>
      <protection locked="0"/>
    </xf>
    <xf numFmtId="0" fontId="0" fillId="0" borderId="23" xfId="0" applyNumberFormat="1" applyBorder="1" applyAlignment="1" applyProtection="1">
      <alignment/>
      <protection locked="0"/>
    </xf>
    <xf numFmtId="0" fontId="0" fillId="0" borderId="24" xfId="0" applyNumberFormat="1" applyBorder="1" applyAlignment="1" applyProtection="1">
      <alignment/>
      <protection locked="0"/>
    </xf>
    <xf numFmtId="0" fontId="0" fillId="33" borderId="25" xfId="0" applyFill="1" applyBorder="1" applyAlignment="1">
      <alignment vertical="top" textRotation="255"/>
    </xf>
    <xf numFmtId="0" fontId="0" fillId="0" borderId="26" xfId="0" applyNumberFormat="1" applyBorder="1" applyAlignment="1" applyProtection="1">
      <alignment/>
      <protection locked="0"/>
    </xf>
    <xf numFmtId="0" fontId="0" fillId="0" borderId="27" xfId="0" applyNumberFormat="1" applyBorder="1" applyAlignment="1" applyProtection="1">
      <alignment/>
      <protection locked="0"/>
    </xf>
    <xf numFmtId="0" fontId="0" fillId="0" borderId="28" xfId="0" applyNumberFormat="1" applyBorder="1" applyAlignment="1" applyProtection="1">
      <alignment/>
      <protection locked="0"/>
    </xf>
    <xf numFmtId="0" fontId="0" fillId="33" borderId="29" xfId="0" applyFill="1" applyBorder="1" applyAlignment="1">
      <alignment vertical="top" textRotation="255" shrinkToFit="1"/>
    </xf>
    <xf numFmtId="0" fontId="0" fillId="0" borderId="0" xfId="0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7" fillId="0" borderId="0" xfId="0" applyNumberFormat="1" applyFont="1" applyAlignment="1" applyProtection="1">
      <alignment/>
      <protection hidden="1"/>
    </xf>
    <xf numFmtId="49" fontId="0" fillId="0" borderId="15" xfId="0" applyNumberFormat="1" applyBorder="1" applyAlignment="1" applyProtection="1">
      <alignment horizontal="right"/>
      <protection locked="0"/>
    </xf>
    <xf numFmtId="49" fontId="0" fillId="0" borderId="11" xfId="0" applyNumberFormat="1" applyBorder="1" applyAlignment="1" applyProtection="1">
      <alignment horizontal="right"/>
      <protection locked="0"/>
    </xf>
    <xf numFmtId="49" fontId="0" fillId="0" borderId="13" xfId="0" applyNumberFormat="1" applyBorder="1" applyAlignment="1" applyProtection="1">
      <alignment horizontal="right"/>
      <protection locked="0"/>
    </xf>
    <xf numFmtId="0" fontId="0" fillId="0" borderId="30" xfId="0" applyNumberFormat="1" applyBorder="1" applyAlignment="1" applyProtection="1">
      <alignment shrinkToFit="1"/>
      <protection locked="0"/>
    </xf>
    <xf numFmtId="0" fontId="0" fillId="0" borderId="31" xfId="0" applyNumberFormat="1" applyBorder="1" applyAlignment="1" applyProtection="1">
      <alignment shrinkToFit="1"/>
      <protection locked="0"/>
    </xf>
    <xf numFmtId="0" fontId="0" fillId="0" borderId="32" xfId="0" applyNumberFormat="1" applyBorder="1" applyAlignment="1" applyProtection="1">
      <alignment shrinkToFit="1"/>
      <protection locked="0"/>
    </xf>
    <xf numFmtId="0" fontId="0" fillId="0" borderId="14" xfId="0" applyNumberFormat="1" applyBorder="1" applyAlignment="1" applyProtection="1">
      <alignment shrinkToFit="1"/>
      <protection locked="0"/>
    </xf>
    <xf numFmtId="0" fontId="0" fillId="0" borderId="10" xfId="0" applyNumberFormat="1" applyBorder="1" applyAlignment="1" applyProtection="1">
      <alignment shrinkToFit="1"/>
      <protection locked="0"/>
    </xf>
    <xf numFmtId="0" fontId="0" fillId="0" borderId="12" xfId="0" applyNumberFormat="1" applyBorder="1" applyAlignment="1" applyProtection="1">
      <alignment shrinkToFit="1"/>
      <protection locked="0"/>
    </xf>
    <xf numFmtId="0" fontId="0" fillId="33" borderId="33" xfId="0" applyFill="1" applyBorder="1" applyAlignment="1">
      <alignment wrapText="1"/>
    </xf>
    <xf numFmtId="0" fontId="9" fillId="33" borderId="33" xfId="0" applyFont="1" applyFill="1" applyBorder="1" applyAlignment="1">
      <alignment horizontal="center" wrapText="1"/>
    </xf>
    <xf numFmtId="0" fontId="9" fillId="33" borderId="21" xfId="0" applyFont="1" applyFill="1" applyBorder="1" applyAlignment="1">
      <alignment horizontal="center" wrapText="1"/>
    </xf>
    <xf numFmtId="0" fontId="9" fillId="33" borderId="34" xfId="0" applyFont="1" applyFill="1" applyBorder="1" applyAlignment="1">
      <alignment horizontal="center" wrapText="1"/>
    </xf>
    <xf numFmtId="0" fontId="0" fillId="0" borderId="14" xfId="0" applyNumberFormat="1" applyBorder="1" applyAlignment="1" applyProtection="1">
      <alignment horizontal="center"/>
      <protection locked="0"/>
    </xf>
    <xf numFmtId="0" fontId="0" fillId="0" borderId="22" xfId="0" applyNumberFormat="1" applyBorder="1" applyAlignment="1" applyProtection="1">
      <alignment horizontal="center"/>
      <protection locked="0"/>
    </xf>
    <xf numFmtId="0" fontId="0" fillId="0" borderId="30" xfId="0" applyNumberFormat="1" applyBorder="1" applyAlignment="1" applyProtection="1">
      <alignment horizontal="center"/>
      <protection locked="0"/>
    </xf>
    <xf numFmtId="0" fontId="0" fillId="0" borderId="10" xfId="0" applyNumberFormat="1" applyBorder="1" applyAlignment="1" applyProtection="1">
      <alignment horizontal="center"/>
      <protection locked="0"/>
    </xf>
    <xf numFmtId="0" fontId="0" fillId="0" borderId="23" xfId="0" applyNumberFormat="1" applyBorder="1" applyAlignment="1" applyProtection="1">
      <alignment horizontal="center"/>
      <protection locked="0"/>
    </xf>
    <xf numFmtId="0" fontId="0" fillId="0" borderId="31" xfId="0" applyNumberFormat="1" applyBorder="1" applyAlignment="1" applyProtection="1">
      <alignment horizontal="center"/>
      <protection locked="0"/>
    </xf>
    <xf numFmtId="0" fontId="0" fillId="0" borderId="12" xfId="0" applyNumberFormat="1" applyBorder="1" applyAlignment="1" applyProtection="1">
      <alignment horizontal="center"/>
      <protection locked="0"/>
    </xf>
    <xf numFmtId="0" fontId="0" fillId="0" borderId="24" xfId="0" applyNumberFormat="1" applyBorder="1" applyAlignment="1" applyProtection="1">
      <alignment horizontal="center"/>
      <protection locked="0"/>
    </xf>
    <xf numFmtId="0" fontId="0" fillId="0" borderId="32" xfId="0" applyNumberFormat="1" applyBorder="1" applyAlignment="1" applyProtection="1">
      <alignment horizontal="center"/>
      <protection locked="0"/>
    </xf>
    <xf numFmtId="0" fontId="0" fillId="0" borderId="0" xfId="0" applyFill="1" applyAlignment="1">
      <alignment horizontal="right"/>
    </xf>
    <xf numFmtId="0" fontId="0" fillId="0" borderId="0" xfId="0" applyNumberFormat="1" applyFill="1" applyAlignment="1">
      <alignment/>
    </xf>
    <xf numFmtId="0" fontId="0" fillId="0" borderId="0" xfId="0" applyNumberFormat="1" applyFill="1" applyAlignment="1" applyProtection="1">
      <alignment/>
      <protection/>
    </xf>
    <xf numFmtId="0" fontId="14" fillId="33" borderId="34" xfId="0" applyFont="1" applyFill="1" applyBorder="1" applyAlignment="1">
      <alignment wrapText="1"/>
    </xf>
    <xf numFmtId="0" fontId="14" fillId="33" borderId="33" xfId="0" applyFont="1" applyFill="1" applyBorder="1" applyAlignment="1">
      <alignment wrapText="1"/>
    </xf>
    <xf numFmtId="0" fontId="0" fillId="0" borderId="35" xfId="0" applyNumberFormat="1" applyBorder="1" applyAlignment="1" applyProtection="1">
      <alignment horizontal="center"/>
      <protection locked="0"/>
    </xf>
    <xf numFmtId="0" fontId="0" fillId="0" borderId="36" xfId="0" applyNumberFormat="1" applyBorder="1" applyAlignment="1" applyProtection="1">
      <alignment horizontal="center"/>
      <protection locked="0"/>
    </xf>
    <xf numFmtId="0" fontId="0" fillId="0" borderId="37" xfId="0" applyNumberFormat="1" applyBorder="1" applyAlignment="1" applyProtection="1">
      <alignment horizontal="center"/>
      <protection locked="0"/>
    </xf>
    <xf numFmtId="0" fontId="0" fillId="33" borderId="38" xfId="0" applyNumberFormat="1" applyFill="1" applyBorder="1" applyAlignment="1" applyProtection="1">
      <alignment/>
      <protection hidden="1"/>
    </xf>
    <xf numFmtId="0" fontId="54" fillId="0" borderId="0" xfId="0" applyNumberFormat="1" applyFont="1" applyFill="1" applyAlignment="1">
      <alignment/>
    </xf>
    <xf numFmtId="0" fontId="54" fillId="0" borderId="0" xfId="0" applyNumberFormat="1" applyFont="1" applyFill="1" applyAlignment="1" applyProtection="1">
      <alignment/>
      <protection hidden="1"/>
    </xf>
    <xf numFmtId="0" fontId="55" fillId="0" borderId="0" xfId="0" applyNumberFormat="1" applyFont="1" applyFill="1" applyAlignment="1">
      <alignment/>
    </xf>
    <xf numFmtId="0" fontId="55" fillId="34" borderId="0" xfId="0" applyNumberFormat="1" applyFont="1" applyFill="1" applyAlignment="1">
      <alignment/>
    </xf>
    <xf numFmtId="0" fontId="55" fillId="34" borderId="0" xfId="0" applyNumberFormat="1" applyFont="1" applyFill="1" applyAlignment="1" applyProtection="1">
      <alignment/>
      <protection hidden="1"/>
    </xf>
    <xf numFmtId="0" fontId="54" fillId="34" borderId="0" xfId="0" applyNumberFormat="1" applyFont="1" applyFill="1" applyAlignment="1">
      <alignment/>
    </xf>
    <xf numFmtId="0" fontId="54" fillId="34" borderId="0" xfId="0" applyNumberFormat="1" applyFont="1" applyFill="1" applyAlignment="1" applyProtection="1">
      <alignment/>
      <protection hidden="1"/>
    </xf>
    <xf numFmtId="0" fontId="0" fillId="35" borderId="0" xfId="0" applyFill="1" applyAlignment="1">
      <alignment/>
    </xf>
    <xf numFmtId="0" fontId="0" fillId="35" borderId="29" xfId="0" applyFill="1" applyBorder="1" applyAlignment="1">
      <alignment horizontal="center" shrinkToFit="1"/>
    </xf>
    <xf numFmtId="0" fontId="10" fillId="35" borderId="0" xfId="0" applyFont="1" applyFill="1" applyAlignment="1">
      <alignment horizontal="right"/>
    </xf>
    <xf numFmtId="0" fontId="0" fillId="35" borderId="29" xfId="0" applyFill="1" applyBorder="1" applyAlignment="1">
      <alignment shrinkToFit="1"/>
    </xf>
    <xf numFmtId="6" fontId="0" fillId="35" borderId="29" xfId="57" applyFont="1" applyFill="1" applyBorder="1" applyAlignment="1">
      <alignment horizontal="right" shrinkToFit="1"/>
    </xf>
    <xf numFmtId="0" fontId="0" fillId="35" borderId="0" xfId="0" applyFill="1" applyAlignment="1" applyProtection="1">
      <alignment/>
      <protection hidden="1"/>
    </xf>
    <xf numFmtId="0" fontId="11" fillId="35" borderId="29" xfId="0" applyFont="1" applyFill="1" applyBorder="1" applyAlignment="1" applyProtection="1">
      <alignment horizontal="center" wrapText="1"/>
      <protection hidden="1"/>
    </xf>
    <xf numFmtId="0" fontId="8" fillId="35" borderId="39" xfId="0" applyFont="1" applyFill="1" applyBorder="1" applyAlignment="1" applyProtection="1">
      <alignment/>
      <protection hidden="1"/>
    </xf>
    <xf numFmtId="0" fontId="16" fillId="35" borderId="0" xfId="0" applyFont="1" applyFill="1" applyAlignment="1">
      <alignment vertical="top"/>
    </xf>
    <xf numFmtId="0" fontId="18" fillId="35" borderId="0" xfId="0" applyFont="1" applyFill="1" applyAlignment="1">
      <alignment/>
    </xf>
    <xf numFmtId="0" fontId="0" fillId="0" borderId="0" xfId="0" applyFont="1" applyAlignment="1" applyProtection="1">
      <alignment/>
      <protection locked="0"/>
    </xf>
    <xf numFmtId="0" fontId="19" fillId="0" borderId="0" xfId="0" applyFont="1" applyAlignment="1">
      <alignment/>
    </xf>
    <xf numFmtId="0" fontId="55" fillId="0" borderId="0" xfId="0" applyFont="1" applyAlignment="1">
      <alignment/>
    </xf>
    <xf numFmtId="0" fontId="0" fillId="0" borderId="0" xfId="0" applyNumberFormat="1" applyAlignment="1" applyProtection="1">
      <alignment/>
      <protection locked="0"/>
    </xf>
    <xf numFmtId="0" fontId="0" fillId="33" borderId="37" xfId="0" applyNumberFormat="1" applyFill="1" applyBorder="1" applyAlignment="1" applyProtection="1">
      <alignment/>
      <protection hidden="1"/>
    </xf>
    <xf numFmtId="0" fontId="0" fillId="0" borderId="40" xfId="0" applyFont="1" applyBorder="1" applyAlignment="1" applyProtection="1">
      <alignment horizontal="left" shrinkToFit="1"/>
      <protection/>
    </xf>
    <xf numFmtId="0" fontId="17" fillId="35" borderId="41" xfId="0" applyFont="1" applyFill="1" applyBorder="1" applyAlignment="1">
      <alignment horizontal="center"/>
    </xf>
    <xf numFmtId="0" fontId="17" fillId="35" borderId="42" xfId="0" applyFont="1" applyFill="1" applyBorder="1" applyAlignment="1">
      <alignment horizontal="center"/>
    </xf>
    <xf numFmtId="0" fontId="17" fillId="35" borderId="43" xfId="0" applyFont="1" applyFill="1" applyBorder="1" applyAlignment="1">
      <alignment horizontal="center"/>
    </xf>
    <xf numFmtId="0" fontId="17" fillId="35" borderId="44" xfId="0" applyFont="1" applyFill="1" applyBorder="1" applyAlignment="1">
      <alignment horizontal="center"/>
    </xf>
    <xf numFmtId="0" fontId="17" fillId="35" borderId="45" xfId="0" applyFont="1" applyFill="1" applyBorder="1" applyAlignment="1">
      <alignment horizontal="center"/>
    </xf>
    <xf numFmtId="0" fontId="17" fillId="35" borderId="46" xfId="0" applyFont="1" applyFill="1" applyBorder="1" applyAlignment="1">
      <alignment horizontal="center"/>
    </xf>
    <xf numFmtId="0" fontId="0" fillId="35" borderId="47" xfId="0" applyFill="1" applyBorder="1" applyAlignment="1">
      <alignment horizontal="center"/>
    </xf>
    <xf numFmtId="0" fontId="0" fillId="35" borderId="48" xfId="0" applyFill="1" applyBorder="1" applyAlignment="1">
      <alignment horizontal="center"/>
    </xf>
    <xf numFmtId="0" fontId="0" fillId="35" borderId="49" xfId="0" applyFill="1" applyBorder="1" applyAlignment="1">
      <alignment horizontal="center"/>
    </xf>
    <xf numFmtId="6" fontId="8" fillId="35" borderId="29" xfId="57" applyFont="1" applyFill="1" applyBorder="1" applyAlignment="1" applyProtection="1">
      <alignment horizontal="right" shrinkToFit="1"/>
      <protection hidden="1"/>
    </xf>
    <xf numFmtId="0" fontId="0" fillId="35" borderId="29" xfId="0" applyFill="1" applyBorder="1" applyAlignment="1">
      <alignment horizontal="center" shrinkToFit="1"/>
    </xf>
    <xf numFmtId="6" fontId="13" fillId="35" borderId="44" xfId="0" applyNumberFormat="1" applyFont="1" applyFill="1" applyBorder="1" applyAlignment="1" applyProtection="1">
      <alignment shrinkToFit="1"/>
      <protection hidden="1"/>
    </xf>
    <xf numFmtId="0" fontId="13" fillId="35" borderId="45" xfId="0" applyFont="1" applyFill="1" applyBorder="1" applyAlignment="1" applyProtection="1">
      <alignment shrinkToFit="1"/>
      <protection hidden="1"/>
    </xf>
    <xf numFmtId="0" fontId="13" fillId="35" borderId="50" xfId="0" applyFont="1" applyFill="1" applyBorder="1" applyAlignment="1" applyProtection="1">
      <alignment shrinkToFit="1"/>
      <protection hidden="1"/>
    </xf>
    <xf numFmtId="0" fontId="12" fillId="35" borderId="47" xfId="0" applyFont="1" applyFill="1" applyBorder="1" applyAlignment="1" applyProtection="1">
      <alignment horizontal="center" shrinkToFit="1"/>
      <protection hidden="1"/>
    </xf>
    <xf numFmtId="0" fontId="12" fillId="35" borderId="48" xfId="0" applyFont="1" applyFill="1" applyBorder="1" applyAlignment="1" applyProtection="1">
      <alignment horizontal="center" shrinkToFit="1"/>
      <protection hidden="1"/>
    </xf>
    <xf numFmtId="0" fontId="12" fillId="35" borderId="51" xfId="0" applyFont="1" applyFill="1" applyBorder="1" applyAlignment="1" applyProtection="1">
      <alignment horizontal="center" shrinkToFit="1"/>
      <protection hidden="1"/>
    </xf>
    <xf numFmtId="0" fontId="6" fillId="35" borderId="40" xfId="0" applyFont="1" applyFill="1" applyBorder="1" applyAlignment="1">
      <alignment horizontal="center"/>
    </xf>
    <xf numFmtId="0" fontId="15" fillId="35" borderId="52" xfId="0" applyFont="1" applyFill="1" applyBorder="1" applyAlignment="1" applyProtection="1">
      <alignment horizontal="left" shrinkToFit="1"/>
      <protection locked="0"/>
    </xf>
    <xf numFmtId="0" fontId="15" fillId="35" borderId="48" xfId="0" applyFont="1" applyFill="1" applyBorder="1" applyAlignment="1" applyProtection="1">
      <alignment horizontal="left" shrinkToFit="1"/>
      <protection locked="0"/>
    </xf>
    <xf numFmtId="0" fontId="15" fillId="35" borderId="51" xfId="0" applyFont="1" applyFill="1" applyBorder="1" applyAlignment="1" applyProtection="1">
      <alignment horizontal="left" shrinkToFit="1"/>
      <protection locked="0"/>
    </xf>
    <xf numFmtId="0" fontId="15" fillId="35" borderId="17" xfId="0" applyFont="1" applyFill="1" applyBorder="1" applyAlignment="1" applyProtection="1">
      <alignment horizontal="left"/>
      <protection locked="0"/>
    </xf>
    <xf numFmtId="0" fontId="15" fillId="35" borderId="42" xfId="0" applyFont="1" applyFill="1" applyBorder="1" applyAlignment="1" applyProtection="1">
      <alignment horizontal="left"/>
      <protection locked="0"/>
    </xf>
    <xf numFmtId="0" fontId="15" fillId="35" borderId="53" xfId="0" applyFont="1" applyFill="1" applyBorder="1" applyAlignment="1" applyProtection="1">
      <alignment horizontal="left"/>
      <protection locked="0"/>
    </xf>
    <xf numFmtId="49" fontId="15" fillId="35" borderId="54" xfId="0" applyNumberFormat="1" applyFont="1" applyFill="1" applyBorder="1" applyAlignment="1" applyProtection="1">
      <alignment horizontal="left"/>
      <protection locked="0"/>
    </xf>
    <xf numFmtId="49" fontId="15" fillId="35" borderId="45" xfId="0" applyNumberFormat="1" applyFont="1" applyFill="1" applyBorder="1" applyAlignment="1" applyProtection="1">
      <alignment horizontal="left"/>
      <protection locked="0"/>
    </xf>
    <xf numFmtId="49" fontId="15" fillId="35" borderId="50" xfId="0" applyNumberFormat="1" applyFont="1" applyFill="1" applyBorder="1" applyAlignment="1" applyProtection="1">
      <alignment horizontal="left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1">
    <dxf>
      <fill>
        <patternFill>
          <bgColor indexed="4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352425</xdr:colOff>
      <xdr:row>5</xdr:row>
      <xdr:rowOff>19050</xdr:rowOff>
    </xdr:from>
    <xdr:to>
      <xdr:col>1</xdr:col>
      <xdr:colOff>352425</xdr:colOff>
      <xdr:row>7</xdr:row>
      <xdr:rowOff>76200</xdr:rowOff>
    </xdr:to>
    <xdr:sp>
      <xdr:nvSpPr>
        <xdr:cNvPr id="1" name="Line 14"/>
        <xdr:cNvSpPr>
          <a:spLocks/>
        </xdr:cNvSpPr>
      </xdr:nvSpPr>
      <xdr:spPr>
        <a:xfrm>
          <a:off x="609600" y="1466850"/>
          <a:ext cx="0" cy="523875"/>
        </a:xfrm>
        <a:prstGeom prst="line">
          <a:avLst/>
        </a:prstGeom>
        <a:noFill/>
        <a:ln w="3810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twoCellAnchor>
    <xdr:from>
      <xdr:col>9</xdr:col>
      <xdr:colOff>19050</xdr:colOff>
      <xdr:row>2</xdr:row>
      <xdr:rowOff>9525</xdr:rowOff>
    </xdr:from>
    <xdr:to>
      <xdr:col>18</xdr:col>
      <xdr:colOff>304800</xdr:colOff>
      <xdr:row>3</xdr:row>
      <xdr:rowOff>180975</xdr:rowOff>
    </xdr:to>
    <xdr:sp>
      <xdr:nvSpPr>
        <xdr:cNvPr id="2" name="AutoShape 17"/>
        <xdr:cNvSpPr>
          <a:spLocks/>
        </xdr:cNvSpPr>
      </xdr:nvSpPr>
      <xdr:spPr>
        <a:xfrm>
          <a:off x="4648200" y="542925"/>
          <a:ext cx="3571875" cy="476250"/>
        </a:xfrm>
        <a:prstGeom prst="round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36576" bIns="0"/>
        <a:p>
          <a:pPr algn="ctr">
            <a:defRPr/>
          </a:pPr>
          <a:r>
            <a:rPr lang="en-US" cap="none" sz="1100" b="1" i="1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下記</a:t>
          </a:r>
          <a:r>
            <a:rPr lang="en-US" cap="none" sz="1100" b="1" i="1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1" i="1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④～⑥</a:t>
          </a:r>
          <a:r>
            <a:rPr lang="en-US" cap="none" sz="1100" b="1" i="1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1" i="1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以降に修正のあった場合には、</a:t>
          </a:r>
          <a:r>
            <a:rPr lang="en-US" cap="none" sz="1100" b="1" i="1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1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改めて</a:t>
          </a:r>
          <a:r>
            <a:rPr lang="en-US" cap="none" sz="1100" b="1" i="1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1" i="1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④～⑥</a:t>
          </a:r>
          <a:r>
            <a:rPr lang="en-US" cap="none" sz="1100" b="1" i="1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1" i="1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の作業を行なってください。</a:t>
          </a:r>
        </a:p>
      </xdr:txBody>
    </xdr:sp>
    <xdr:clientData fPrintsWithSheet="0"/>
  </xdr:twoCellAnchor>
  <xdr:twoCellAnchor>
    <xdr:from>
      <xdr:col>2</xdr:col>
      <xdr:colOff>352425</xdr:colOff>
      <xdr:row>6</xdr:row>
      <xdr:rowOff>200025</xdr:rowOff>
    </xdr:from>
    <xdr:to>
      <xdr:col>14</xdr:col>
      <xdr:colOff>228600</xdr:colOff>
      <xdr:row>6</xdr:row>
      <xdr:rowOff>200025</xdr:rowOff>
    </xdr:to>
    <xdr:sp>
      <xdr:nvSpPr>
        <xdr:cNvPr id="3" name="Line 52"/>
        <xdr:cNvSpPr>
          <a:spLocks/>
        </xdr:cNvSpPr>
      </xdr:nvSpPr>
      <xdr:spPr>
        <a:xfrm>
          <a:off x="1095375" y="1866900"/>
          <a:ext cx="5791200" cy="0"/>
        </a:xfrm>
        <a:prstGeom prst="line">
          <a:avLst/>
        </a:prstGeom>
        <a:noFill/>
        <a:ln w="3810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twoCellAnchor>
    <xdr:from>
      <xdr:col>4</xdr:col>
      <xdr:colOff>676275</xdr:colOff>
      <xdr:row>5</xdr:row>
      <xdr:rowOff>152400</xdr:rowOff>
    </xdr:from>
    <xdr:to>
      <xdr:col>8</xdr:col>
      <xdr:colOff>38100</xdr:colOff>
      <xdr:row>8</xdr:row>
      <xdr:rowOff>0</xdr:rowOff>
    </xdr:to>
    <xdr:sp>
      <xdr:nvSpPr>
        <xdr:cNvPr id="4" name="Rectangle 16"/>
        <xdr:cNvSpPr>
          <a:spLocks/>
        </xdr:cNvSpPr>
      </xdr:nvSpPr>
      <xdr:spPr>
        <a:xfrm>
          <a:off x="2790825" y="1600200"/>
          <a:ext cx="1181100" cy="485775"/>
        </a:xfrm>
        <a:prstGeom prst="rect">
          <a:avLst/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修正は当該セルを直接書き換えてください。</a:t>
          </a:r>
        </a:p>
      </xdr:txBody>
    </xdr:sp>
    <xdr:clientData fPrintsWithSheet="0"/>
  </xdr:twoCellAnchor>
  <xdr:twoCellAnchor editAs="oneCell">
    <xdr:from>
      <xdr:col>1</xdr:col>
      <xdr:colOff>9525</xdr:colOff>
      <xdr:row>2</xdr:row>
      <xdr:rowOff>9525</xdr:rowOff>
    </xdr:from>
    <xdr:to>
      <xdr:col>4</xdr:col>
      <xdr:colOff>0</xdr:colOff>
      <xdr:row>2</xdr:row>
      <xdr:rowOff>304800</xdr:rowOff>
    </xdr:to>
    <xdr:pic>
      <xdr:nvPicPr>
        <xdr:cNvPr id="5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542925"/>
          <a:ext cx="1847850" cy="2952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D511"/>
  <sheetViews>
    <sheetView showGridLines="0" showRowColHeaders="0" tabSelected="1" workbookViewId="0" topLeftCell="A1">
      <selection activeCell="E3" sqref="E3:H3"/>
    </sheetView>
  </sheetViews>
  <sheetFormatPr defaultColWidth="9.00390625" defaultRowHeight="13.5"/>
  <cols>
    <col min="1" max="1" width="3.375" style="0" bestFit="1" customWidth="1"/>
    <col min="2" max="2" width="6.375" style="0" customWidth="1"/>
    <col min="7" max="7" width="3.00390625" style="0" bestFit="1" customWidth="1"/>
    <col min="8" max="8" width="2.875" style="0" bestFit="1" customWidth="1"/>
    <col min="9" max="9" width="9.125" style="0" customWidth="1"/>
    <col min="10" max="10" width="3.625" style="0" bestFit="1" customWidth="1"/>
    <col min="11" max="11" width="4.125" style="0" bestFit="1" customWidth="1"/>
    <col min="12" max="12" width="6.875" style="0" bestFit="1" customWidth="1"/>
    <col min="13" max="13" width="2.875" style="0" bestFit="1" customWidth="1"/>
    <col min="14" max="14" width="9.125" style="0" customWidth="1"/>
    <col min="15" max="16" width="3.50390625" style="0" bestFit="1" customWidth="1"/>
    <col min="17" max="17" width="6.625" style="0" bestFit="1" customWidth="1"/>
    <col min="18" max="18" width="2.875" style="0" bestFit="1" customWidth="1"/>
    <col min="19" max="19" width="9.125" style="0" customWidth="1"/>
    <col min="20" max="20" width="3.375" style="0" bestFit="1" customWidth="1"/>
    <col min="21" max="21" width="3.50390625" style="0" bestFit="1" customWidth="1"/>
    <col min="22" max="22" width="6.875" style="0" bestFit="1" customWidth="1"/>
    <col min="23" max="23" width="2.875" style="0" bestFit="1" customWidth="1"/>
    <col min="24" max="24" width="3.625" style="0" customWidth="1"/>
    <col min="25" max="25" width="3.125" style="0" hidden="1" customWidth="1"/>
    <col min="26" max="26" width="4.625" style="0" customWidth="1"/>
    <col min="27" max="27" width="5.125" style="0" customWidth="1"/>
    <col min="28" max="28" width="4.625" style="0" customWidth="1"/>
    <col min="29" max="29" width="5.125" style="0" customWidth="1"/>
    <col min="30" max="30" width="5.50390625" style="0" bestFit="1" customWidth="1"/>
  </cols>
  <sheetData>
    <row r="1" spans="1:30" ht="24">
      <c r="A1" s="67"/>
      <c r="B1" s="76" t="s">
        <v>523</v>
      </c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</row>
    <row r="2" spans="1:30" ht="18" thickBot="1">
      <c r="A2" s="67"/>
      <c r="B2" s="75" t="s">
        <v>368</v>
      </c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</row>
    <row r="3" spans="1:30" ht="24" customHeight="1">
      <c r="A3" s="67"/>
      <c r="B3" s="89"/>
      <c r="C3" s="90"/>
      <c r="D3" s="91"/>
      <c r="E3" s="101"/>
      <c r="F3" s="102"/>
      <c r="G3" s="102"/>
      <c r="H3" s="103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8" t="s">
        <v>370</v>
      </c>
      <c r="V3" s="68" t="s">
        <v>376</v>
      </c>
      <c r="W3" s="93" t="s">
        <v>371</v>
      </c>
      <c r="X3" s="93"/>
      <c r="Y3" s="67"/>
      <c r="Z3" s="100" t="s">
        <v>526</v>
      </c>
      <c r="AA3" s="100"/>
      <c r="AB3" s="100"/>
      <c r="AC3" s="100"/>
      <c r="AD3" s="67"/>
    </row>
    <row r="4" spans="1:30" ht="24" customHeight="1">
      <c r="A4" s="67"/>
      <c r="B4" s="83" t="s">
        <v>524</v>
      </c>
      <c r="C4" s="84"/>
      <c r="D4" s="85"/>
      <c r="E4" s="104"/>
      <c r="F4" s="105"/>
      <c r="G4" s="105"/>
      <c r="H4" s="106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9" t="s">
        <v>372</v>
      </c>
      <c r="U4" s="70">
        <f>F9</f>
        <v>0</v>
      </c>
      <c r="V4" s="71">
        <v>700</v>
      </c>
      <c r="W4" s="92">
        <f>U4*V4</f>
        <v>0</v>
      </c>
      <c r="X4" s="92"/>
      <c r="Y4" s="72"/>
      <c r="Z4" s="73" t="s">
        <v>347</v>
      </c>
      <c r="AA4" s="73" t="s">
        <v>348</v>
      </c>
      <c r="AB4" s="73" t="s">
        <v>349</v>
      </c>
      <c r="AC4" s="73" t="s">
        <v>350</v>
      </c>
      <c r="AD4" s="67"/>
    </row>
    <row r="5" spans="1:30" ht="24" customHeight="1" thickBot="1">
      <c r="A5" s="67"/>
      <c r="B5" s="86" t="s">
        <v>525</v>
      </c>
      <c r="C5" s="87"/>
      <c r="D5" s="88"/>
      <c r="E5" s="107"/>
      <c r="F5" s="108"/>
      <c r="G5" s="108"/>
      <c r="H5" s="109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9" t="s">
        <v>373</v>
      </c>
      <c r="U5" s="70">
        <f>SUM(Z5:AC5)</f>
        <v>0</v>
      </c>
      <c r="V5" s="71">
        <v>2500</v>
      </c>
      <c r="W5" s="92">
        <f>U5*V5</f>
        <v>0</v>
      </c>
      <c r="X5" s="92"/>
      <c r="Y5" s="72"/>
      <c r="Z5" s="74">
        <f>INT(COUNTIF(Z11:Z130,"●")/4)</f>
        <v>0</v>
      </c>
      <c r="AA5" s="74">
        <f>INT(COUNTIF(AA11:AA130,"▲")/4)</f>
        <v>0</v>
      </c>
      <c r="AB5" s="74">
        <f>INT(COUNTIF(AB11:AB130,"★")/4)</f>
        <v>0</v>
      </c>
      <c r="AC5" s="74">
        <f>INT(COUNTIF(AC11:AC130,"▼")/4)</f>
        <v>0</v>
      </c>
      <c r="AD5" s="67"/>
    </row>
    <row r="6" spans="1:30" ht="17.25">
      <c r="A6" s="67"/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9" t="s">
        <v>374</v>
      </c>
      <c r="U6" s="70">
        <f>SUM(X11:X130)</f>
        <v>0</v>
      </c>
      <c r="V6" s="71">
        <v>1500</v>
      </c>
      <c r="W6" s="92">
        <f>U6*V6</f>
        <v>0</v>
      </c>
      <c r="X6" s="92"/>
      <c r="Y6" s="72"/>
      <c r="Z6" s="97" t="s">
        <v>369</v>
      </c>
      <c r="AA6" s="98"/>
      <c r="AB6" s="98"/>
      <c r="AC6" s="99"/>
      <c r="AD6" s="67"/>
    </row>
    <row r="7" spans="1:30" ht="19.5" thickBot="1">
      <c r="A7" s="67"/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69" t="s">
        <v>375</v>
      </c>
      <c r="U7" s="70">
        <f>COUNT(AD11:AD130)</f>
        <v>0</v>
      </c>
      <c r="V7" s="71">
        <v>2700</v>
      </c>
      <c r="W7" s="92">
        <f>U7*V7</f>
        <v>0</v>
      </c>
      <c r="X7" s="92"/>
      <c r="Y7" s="72"/>
      <c r="Z7" s="94">
        <f>SUM(W4:X7)</f>
        <v>0</v>
      </c>
      <c r="AA7" s="95"/>
      <c r="AB7" s="95"/>
      <c r="AC7" s="96"/>
      <c r="AD7" s="67"/>
    </row>
    <row r="8" spans="1:30" ht="13.5">
      <c r="A8" s="67"/>
      <c r="B8" s="67"/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67"/>
      <c r="V8" s="67"/>
      <c r="W8" s="67"/>
      <c r="X8" s="67"/>
      <c r="Y8" s="67"/>
      <c r="Z8" s="67"/>
      <c r="AA8" s="67"/>
      <c r="AB8" s="67"/>
      <c r="AC8" s="67"/>
      <c r="AD8" s="67"/>
    </row>
    <row r="9" spans="2:30" ht="13.5">
      <c r="B9" s="82" t="str">
        <f>IF(E3="左のボタンから選択して下さい","",E3&amp;"（"&amp;E4&amp;" "&amp;E5&amp;"）")</f>
        <v>（ ）</v>
      </c>
      <c r="C9" s="82"/>
      <c r="D9" s="82"/>
      <c r="E9" s="82"/>
      <c r="F9" s="77"/>
      <c r="W9" s="51" t="s">
        <v>360</v>
      </c>
      <c r="X9" t="s">
        <v>341</v>
      </c>
      <c r="Z9" s="78" t="s">
        <v>346</v>
      </c>
      <c r="AD9" s="79" t="str">
        <f>IF(E3="左のボタンから選択して下さい","",E3&amp;"（"&amp;E4&amp;"）")</f>
        <v>（）</v>
      </c>
    </row>
    <row r="10" spans="1:30" ht="31.5" customHeight="1">
      <c r="A10" s="13" t="s">
        <v>0</v>
      </c>
      <c r="B10" s="38" t="s">
        <v>448</v>
      </c>
      <c r="C10" s="10" t="s">
        <v>5</v>
      </c>
      <c r="D10" s="10" t="s">
        <v>6</v>
      </c>
      <c r="E10" s="10" t="s">
        <v>1</v>
      </c>
      <c r="F10" s="10" t="s">
        <v>2</v>
      </c>
      <c r="G10" s="11" t="s">
        <v>7</v>
      </c>
      <c r="H10" s="17" t="s">
        <v>3</v>
      </c>
      <c r="I10" s="54" t="s">
        <v>358</v>
      </c>
      <c r="J10" s="10" t="s">
        <v>8</v>
      </c>
      <c r="K10" s="12" t="s">
        <v>9</v>
      </c>
      <c r="L10" s="12" t="s">
        <v>10</v>
      </c>
      <c r="M10" s="21" t="s">
        <v>4</v>
      </c>
      <c r="N10" s="55" t="s">
        <v>356</v>
      </c>
      <c r="O10" s="10" t="s">
        <v>8</v>
      </c>
      <c r="P10" s="12" t="s">
        <v>9</v>
      </c>
      <c r="Q10" s="12" t="s">
        <v>10</v>
      </c>
      <c r="R10" s="17" t="s">
        <v>4</v>
      </c>
      <c r="S10" s="54" t="s">
        <v>357</v>
      </c>
      <c r="T10" s="10" t="s">
        <v>8</v>
      </c>
      <c r="U10" s="12" t="s">
        <v>9</v>
      </c>
      <c r="V10" s="12" t="s">
        <v>10</v>
      </c>
      <c r="W10" s="21" t="s">
        <v>4</v>
      </c>
      <c r="X10" s="25" t="s">
        <v>325</v>
      </c>
      <c r="Z10" s="39" t="s">
        <v>337</v>
      </c>
      <c r="AA10" s="40" t="s">
        <v>338</v>
      </c>
      <c r="AB10" s="41" t="s">
        <v>339</v>
      </c>
      <c r="AC10" s="40" t="s">
        <v>340</v>
      </c>
      <c r="AD10" s="40" t="s">
        <v>359</v>
      </c>
    </row>
    <row r="11" spans="1:30" s="1" customFormat="1" ht="13.5">
      <c r="A11" s="14"/>
      <c r="B11" s="8"/>
      <c r="C11" s="9"/>
      <c r="D11" s="9"/>
      <c r="E11" s="9"/>
      <c r="F11" s="9"/>
      <c r="G11" s="9"/>
      <c r="H11" s="18"/>
      <c r="I11" s="32"/>
      <c r="J11" s="9"/>
      <c r="K11" s="9"/>
      <c r="L11" s="29"/>
      <c r="M11" s="22"/>
      <c r="N11" s="35"/>
      <c r="O11" s="9"/>
      <c r="P11" s="9"/>
      <c r="Q11" s="29"/>
      <c r="R11" s="18"/>
      <c r="S11" s="32"/>
      <c r="T11" s="9"/>
      <c r="U11" s="9"/>
      <c r="V11" s="29"/>
      <c r="W11" s="22"/>
      <c r="X11" s="59">
        <f>IF(I11&amp;N11="","",COUNTA(I11,N11,S11))</f>
      </c>
      <c r="Y11" s="28">
        <f aca="true" t="shared" si="0" ref="Y11:Y42">IF(C11="","",LEN(C11)+LEN(D11))</f>
      </c>
      <c r="Z11" s="42"/>
      <c r="AA11" s="43"/>
      <c r="AB11" s="44"/>
      <c r="AC11" s="43"/>
      <c r="AD11" s="56"/>
    </row>
    <row r="12" spans="1:30" s="1" customFormat="1" ht="13.5">
      <c r="A12" s="15"/>
      <c r="B12" s="4"/>
      <c r="C12" s="5"/>
      <c r="D12" s="5"/>
      <c r="E12" s="5"/>
      <c r="F12" s="5"/>
      <c r="G12" s="5"/>
      <c r="H12" s="19"/>
      <c r="I12" s="33"/>
      <c r="J12" s="5"/>
      <c r="K12" s="5"/>
      <c r="L12" s="30"/>
      <c r="M12" s="23"/>
      <c r="N12" s="36"/>
      <c r="O12" s="5"/>
      <c r="P12" s="5"/>
      <c r="Q12" s="30"/>
      <c r="R12" s="19"/>
      <c r="S12" s="33"/>
      <c r="T12" s="5"/>
      <c r="U12" s="5"/>
      <c r="V12" s="30"/>
      <c r="W12" s="23"/>
      <c r="X12" s="59">
        <f aca="true" t="shared" si="1" ref="X12:X75">IF(I12&amp;N12="","",COUNTA(I12,N12,S12))</f>
      </c>
      <c r="Y12" s="28">
        <f t="shared" si="0"/>
      </c>
      <c r="Z12" s="45"/>
      <c r="AA12" s="46"/>
      <c r="AB12" s="47"/>
      <c r="AC12" s="46"/>
      <c r="AD12" s="57"/>
    </row>
    <row r="13" spans="1:30" s="1" customFormat="1" ht="13.5">
      <c r="A13" s="15"/>
      <c r="B13" s="4"/>
      <c r="C13" s="5"/>
      <c r="D13" s="5"/>
      <c r="E13" s="5"/>
      <c r="F13" s="5"/>
      <c r="G13" s="5"/>
      <c r="H13" s="19"/>
      <c r="I13" s="33"/>
      <c r="J13" s="5"/>
      <c r="K13" s="5"/>
      <c r="L13" s="30"/>
      <c r="M13" s="23"/>
      <c r="N13" s="36"/>
      <c r="O13" s="5"/>
      <c r="P13" s="5"/>
      <c r="Q13" s="30"/>
      <c r="R13" s="19"/>
      <c r="S13" s="33"/>
      <c r="T13" s="5"/>
      <c r="U13" s="5"/>
      <c r="V13" s="30"/>
      <c r="W13" s="23"/>
      <c r="X13" s="59">
        <f t="shared" si="1"/>
      </c>
      <c r="Y13" s="28">
        <f t="shared" si="0"/>
      </c>
      <c r="Z13" s="45"/>
      <c r="AA13" s="46"/>
      <c r="AB13" s="47"/>
      <c r="AC13" s="46"/>
      <c r="AD13" s="57"/>
    </row>
    <row r="14" spans="1:30" s="1" customFormat="1" ht="13.5">
      <c r="A14" s="15"/>
      <c r="B14" s="4"/>
      <c r="C14" s="5"/>
      <c r="D14" s="5"/>
      <c r="E14" s="5"/>
      <c r="F14" s="5"/>
      <c r="G14" s="5"/>
      <c r="H14" s="19"/>
      <c r="I14" s="33"/>
      <c r="J14" s="5"/>
      <c r="K14" s="5"/>
      <c r="L14" s="30"/>
      <c r="M14" s="23"/>
      <c r="N14" s="36"/>
      <c r="O14" s="5"/>
      <c r="P14" s="5"/>
      <c r="Q14" s="30"/>
      <c r="R14" s="19"/>
      <c r="S14" s="33"/>
      <c r="T14" s="5"/>
      <c r="U14" s="5"/>
      <c r="V14" s="30"/>
      <c r="W14" s="23"/>
      <c r="X14" s="59">
        <f t="shared" si="1"/>
      </c>
      <c r="Y14" s="28">
        <f t="shared" si="0"/>
      </c>
      <c r="Z14" s="45"/>
      <c r="AA14" s="46"/>
      <c r="AB14" s="47"/>
      <c r="AC14" s="46"/>
      <c r="AD14" s="57"/>
    </row>
    <row r="15" spans="1:30" s="1" customFormat="1" ht="13.5">
      <c r="A15" s="15"/>
      <c r="B15" s="4"/>
      <c r="C15" s="5"/>
      <c r="D15" s="5"/>
      <c r="E15" s="5"/>
      <c r="F15" s="5"/>
      <c r="G15" s="5"/>
      <c r="H15" s="19"/>
      <c r="I15" s="33"/>
      <c r="J15" s="5"/>
      <c r="K15" s="5"/>
      <c r="L15" s="30"/>
      <c r="M15" s="23"/>
      <c r="N15" s="36"/>
      <c r="O15" s="5"/>
      <c r="P15" s="5"/>
      <c r="Q15" s="30"/>
      <c r="R15" s="19"/>
      <c r="S15" s="33"/>
      <c r="T15" s="5"/>
      <c r="U15" s="5"/>
      <c r="V15" s="30"/>
      <c r="W15" s="23"/>
      <c r="X15" s="59">
        <f t="shared" si="1"/>
      </c>
      <c r="Y15" s="28">
        <f t="shared" si="0"/>
      </c>
      <c r="Z15" s="45"/>
      <c r="AA15" s="46"/>
      <c r="AB15" s="47"/>
      <c r="AC15" s="46"/>
      <c r="AD15" s="57"/>
    </row>
    <row r="16" spans="1:30" s="1" customFormat="1" ht="13.5">
      <c r="A16" s="15"/>
      <c r="B16" s="4"/>
      <c r="C16" s="5"/>
      <c r="D16" s="5"/>
      <c r="E16" s="5"/>
      <c r="F16" s="5"/>
      <c r="G16" s="5"/>
      <c r="H16" s="19"/>
      <c r="I16" s="33"/>
      <c r="J16" s="5"/>
      <c r="K16" s="5"/>
      <c r="L16" s="30"/>
      <c r="M16" s="23"/>
      <c r="N16" s="36"/>
      <c r="O16" s="5"/>
      <c r="P16" s="5"/>
      <c r="Q16" s="30"/>
      <c r="R16" s="19"/>
      <c r="S16" s="33"/>
      <c r="T16" s="5"/>
      <c r="U16" s="5"/>
      <c r="V16" s="30"/>
      <c r="W16" s="23"/>
      <c r="X16" s="59">
        <f t="shared" si="1"/>
      </c>
      <c r="Y16" s="28">
        <f t="shared" si="0"/>
      </c>
      <c r="Z16" s="45"/>
      <c r="AA16" s="46"/>
      <c r="AB16" s="47"/>
      <c r="AC16" s="46"/>
      <c r="AD16" s="57"/>
    </row>
    <row r="17" spans="1:30" s="1" customFormat="1" ht="13.5">
      <c r="A17" s="15"/>
      <c r="B17" s="4"/>
      <c r="C17" s="5"/>
      <c r="D17" s="5"/>
      <c r="E17" s="5"/>
      <c r="F17" s="5"/>
      <c r="G17" s="5"/>
      <c r="H17" s="19"/>
      <c r="I17" s="33"/>
      <c r="J17" s="5"/>
      <c r="K17" s="5"/>
      <c r="L17" s="30"/>
      <c r="M17" s="23"/>
      <c r="N17" s="36"/>
      <c r="O17" s="5"/>
      <c r="P17" s="5"/>
      <c r="Q17" s="30"/>
      <c r="R17" s="19"/>
      <c r="S17" s="80"/>
      <c r="T17" s="5"/>
      <c r="U17" s="5"/>
      <c r="V17" s="30"/>
      <c r="W17" s="23"/>
      <c r="X17" s="59">
        <f t="shared" si="1"/>
      </c>
      <c r="Y17" s="28">
        <f t="shared" si="0"/>
      </c>
      <c r="Z17" s="45"/>
      <c r="AA17" s="46"/>
      <c r="AB17" s="47"/>
      <c r="AC17" s="46"/>
      <c r="AD17" s="57"/>
    </row>
    <row r="18" spans="1:30" s="1" customFormat="1" ht="13.5">
      <c r="A18" s="15"/>
      <c r="B18" s="4"/>
      <c r="C18" s="5"/>
      <c r="D18" s="5"/>
      <c r="E18" s="5"/>
      <c r="F18" s="5"/>
      <c r="G18" s="5"/>
      <c r="H18" s="19"/>
      <c r="I18" s="33"/>
      <c r="J18" s="5"/>
      <c r="K18" s="5"/>
      <c r="L18" s="30"/>
      <c r="M18" s="23"/>
      <c r="N18" s="36"/>
      <c r="O18" s="5"/>
      <c r="P18" s="5"/>
      <c r="Q18" s="30"/>
      <c r="R18" s="19"/>
      <c r="S18" s="33"/>
      <c r="T18" s="5"/>
      <c r="U18" s="5"/>
      <c r="V18" s="30"/>
      <c r="W18" s="23"/>
      <c r="X18" s="59">
        <f t="shared" si="1"/>
      </c>
      <c r="Y18" s="28">
        <f t="shared" si="0"/>
      </c>
      <c r="Z18" s="45"/>
      <c r="AA18" s="46"/>
      <c r="AB18" s="47"/>
      <c r="AC18" s="46"/>
      <c r="AD18" s="57"/>
    </row>
    <row r="19" spans="1:30" s="1" customFormat="1" ht="13.5">
      <c r="A19" s="15"/>
      <c r="B19" s="4"/>
      <c r="C19" s="5"/>
      <c r="D19" s="5"/>
      <c r="E19" s="5"/>
      <c r="F19" s="5"/>
      <c r="G19" s="5"/>
      <c r="H19" s="19"/>
      <c r="I19" s="33"/>
      <c r="J19" s="5"/>
      <c r="K19" s="5"/>
      <c r="L19" s="30"/>
      <c r="M19" s="23"/>
      <c r="N19" s="36"/>
      <c r="O19" s="5"/>
      <c r="P19" s="5"/>
      <c r="Q19" s="30"/>
      <c r="R19" s="19"/>
      <c r="S19" s="33"/>
      <c r="T19" s="5"/>
      <c r="U19" s="5"/>
      <c r="V19" s="30"/>
      <c r="W19" s="23"/>
      <c r="X19" s="59">
        <f t="shared" si="1"/>
      </c>
      <c r="Y19" s="28">
        <f t="shared" si="0"/>
      </c>
      <c r="Z19" s="45"/>
      <c r="AA19" s="46"/>
      <c r="AB19" s="47"/>
      <c r="AC19" s="46"/>
      <c r="AD19" s="57"/>
    </row>
    <row r="20" spans="1:30" s="1" customFormat="1" ht="13.5">
      <c r="A20" s="15"/>
      <c r="B20" s="4"/>
      <c r="C20" s="5"/>
      <c r="D20" s="5"/>
      <c r="E20" s="5"/>
      <c r="F20" s="5"/>
      <c r="G20" s="5"/>
      <c r="H20" s="19"/>
      <c r="I20" s="33"/>
      <c r="J20" s="5"/>
      <c r="K20" s="5"/>
      <c r="L20" s="30"/>
      <c r="M20" s="23"/>
      <c r="N20" s="36"/>
      <c r="O20" s="5"/>
      <c r="P20" s="5"/>
      <c r="Q20" s="30"/>
      <c r="R20" s="19"/>
      <c r="S20" s="33"/>
      <c r="T20" s="5"/>
      <c r="U20" s="5"/>
      <c r="V20" s="30"/>
      <c r="W20" s="23"/>
      <c r="X20" s="59">
        <f t="shared" si="1"/>
      </c>
      <c r="Y20" s="28">
        <f t="shared" si="0"/>
      </c>
      <c r="Z20" s="45"/>
      <c r="AA20" s="46"/>
      <c r="AB20" s="47"/>
      <c r="AC20" s="46"/>
      <c r="AD20" s="57"/>
    </row>
    <row r="21" spans="1:30" s="1" customFormat="1" ht="13.5">
      <c r="A21" s="15"/>
      <c r="B21" s="4"/>
      <c r="C21" s="5"/>
      <c r="D21" s="5"/>
      <c r="E21" s="5"/>
      <c r="F21" s="5"/>
      <c r="G21" s="5"/>
      <c r="H21" s="19"/>
      <c r="I21" s="33"/>
      <c r="J21" s="5"/>
      <c r="K21" s="5"/>
      <c r="L21" s="30"/>
      <c r="M21" s="23"/>
      <c r="N21" s="36"/>
      <c r="O21" s="5"/>
      <c r="P21" s="5"/>
      <c r="Q21" s="30"/>
      <c r="R21" s="19"/>
      <c r="S21" s="33"/>
      <c r="T21" s="5"/>
      <c r="U21" s="5"/>
      <c r="V21" s="30"/>
      <c r="W21" s="23"/>
      <c r="X21" s="59">
        <f t="shared" si="1"/>
      </c>
      <c r="Y21" s="28">
        <f t="shared" si="0"/>
      </c>
      <c r="Z21" s="45"/>
      <c r="AA21" s="46"/>
      <c r="AB21" s="47"/>
      <c r="AC21" s="46"/>
      <c r="AD21" s="57"/>
    </row>
    <row r="22" spans="1:30" s="1" customFormat="1" ht="13.5">
      <c r="A22" s="15"/>
      <c r="B22" s="4"/>
      <c r="C22" s="5"/>
      <c r="D22" s="5"/>
      <c r="E22" s="5"/>
      <c r="F22" s="5"/>
      <c r="G22" s="5"/>
      <c r="H22" s="19"/>
      <c r="I22" s="33"/>
      <c r="J22" s="5"/>
      <c r="K22" s="5"/>
      <c r="L22" s="30"/>
      <c r="M22" s="23"/>
      <c r="N22" s="36"/>
      <c r="O22" s="5"/>
      <c r="P22" s="5"/>
      <c r="Q22" s="30"/>
      <c r="R22" s="19"/>
      <c r="S22" s="33"/>
      <c r="T22" s="5"/>
      <c r="U22" s="5"/>
      <c r="V22" s="30"/>
      <c r="W22" s="23"/>
      <c r="X22" s="59">
        <f t="shared" si="1"/>
      </c>
      <c r="Y22" s="28">
        <f t="shared" si="0"/>
      </c>
      <c r="Z22" s="45"/>
      <c r="AA22" s="46"/>
      <c r="AB22" s="47"/>
      <c r="AC22" s="46"/>
      <c r="AD22" s="57"/>
    </row>
    <row r="23" spans="1:30" s="1" customFormat="1" ht="13.5">
      <c r="A23" s="15"/>
      <c r="B23" s="4"/>
      <c r="C23" s="5"/>
      <c r="D23" s="5"/>
      <c r="E23" s="5"/>
      <c r="F23" s="5"/>
      <c r="G23" s="5"/>
      <c r="H23" s="19"/>
      <c r="I23" s="33"/>
      <c r="J23" s="5"/>
      <c r="K23" s="5"/>
      <c r="L23" s="30"/>
      <c r="M23" s="23"/>
      <c r="N23" s="36"/>
      <c r="O23" s="5"/>
      <c r="P23" s="5"/>
      <c r="Q23" s="30"/>
      <c r="R23" s="19"/>
      <c r="S23" s="33"/>
      <c r="T23" s="5"/>
      <c r="U23" s="5"/>
      <c r="V23" s="30"/>
      <c r="W23" s="23"/>
      <c r="X23" s="59">
        <f t="shared" si="1"/>
      </c>
      <c r="Y23" s="28">
        <f t="shared" si="0"/>
      </c>
      <c r="Z23" s="45"/>
      <c r="AA23" s="46"/>
      <c r="AB23" s="47"/>
      <c r="AC23" s="46"/>
      <c r="AD23" s="57"/>
    </row>
    <row r="24" spans="1:30" s="1" customFormat="1" ht="13.5">
      <c r="A24" s="15"/>
      <c r="B24" s="4"/>
      <c r="C24" s="5"/>
      <c r="D24" s="5"/>
      <c r="E24" s="5"/>
      <c r="F24" s="5"/>
      <c r="G24" s="5"/>
      <c r="H24" s="19"/>
      <c r="I24" s="33"/>
      <c r="J24" s="5"/>
      <c r="K24" s="5"/>
      <c r="L24" s="30"/>
      <c r="M24" s="23"/>
      <c r="N24" s="36"/>
      <c r="O24" s="5"/>
      <c r="P24" s="5"/>
      <c r="Q24" s="30"/>
      <c r="R24" s="19"/>
      <c r="S24" s="33"/>
      <c r="T24" s="5"/>
      <c r="U24" s="5"/>
      <c r="V24" s="30"/>
      <c r="W24" s="23"/>
      <c r="X24" s="59">
        <f t="shared" si="1"/>
      </c>
      <c r="Y24" s="28">
        <f t="shared" si="0"/>
      </c>
      <c r="Z24" s="45"/>
      <c r="AA24" s="46"/>
      <c r="AB24" s="47"/>
      <c r="AC24" s="46"/>
      <c r="AD24" s="57"/>
    </row>
    <row r="25" spans="1:30" s="1" customFormat="1" ht="13.5">
      <c r="A25" s="15"/>
      <c r="B25" s="4"/>
      <c r="C25" s="5"/>
      <c r="D25" s="5"/>
      <c r="E25" s="5"/>
      <c r="F25" s="5"/>
      <c r="G25" s="5"/>
      <c r="H25" s="19"/>
      <c r="I25" s="33"/>
      <c r="J25" s="5"/>
      <c r="K25" s="5"/>
      <c r="L25" s="30"/>
      <c r="M25" s="23"/>
      <c r="N25" s="36"/>
      <c r="O25" s="5"/>
      <c r="P25" s="5"/>
      <c r="Q25" s="30"/>
      <c r="R25" s="19"/>
      <c r="S25" s="33"/>
      <c r="T25" s="5"/>
      <c r="U25" s="5"/>
      <c r="V25" s="30"/>
      <c r="W25" s="23"/>
      <c r="X25" s="59">
        <f t="shared" si="1"/>
      </c>
      <c r="Y25" s="28">
        <f t="shared" si="0"/>
      </c>
      <c r="Z25" s="45"/>
      <c r="AA25" s="46"/>
      <c r="AB25" s="47"/>
      <c r="AC25" s="46"/>
      <c r="AD25" s="57"/>
    </row>
    <row r="26" spans="1:30" s="1" customFormat="1" ht="13.5">
      <c r="A26" s="15"/>
      <c r="B26" s="4"/>
      <c r="C26" s="5"/>
      <c r="D26" s="5"/>
      <c r="E26" s="5"/>
      <c r="F26" s="5"/>
      <c r="G26" s="5"/>
      <c r="H26" s="19"/>
      <c r="I26" s="33"/>
      <c r="J26" s="5"/>
      <c r="K26" s="5"/>
      <c r="L26" s="30"/>
      <c r="M26" s="23"/>
      <c r="N26" s="36"/>
      <c r="O26" s="5"/>
      <c r="P26" s="5"/>
      <c r="Q26" s="30"/>
      <c r="R26" s="19"/>
      <c r="S26" s="33"/>
      <c r="T26" s="5"/>
      <c r="U26" s="5"/>
      <c r="V26" s="30"/>
      <c r="W26" s="23"/>
      <c r="X26" s="59">
        <f t="shared" si="1"/>
      </c>
      <c r="Y26" s="28">
        <f t="shared" si="0"/>
      </c>
      <c r="Z26" s="45"/>
      <c r="AA26" s="46"/>
      <c r="AB26" s="47"/>
      <c r="AC26" s="46"/>
      <c r="AD26" s="57"/>
    </row>
    <row r="27" spans="1:30" s="1" customFormat="1" ht="13.5">
      <c r="A27" s="15"/>
      <c r="B27" s="4"/>
      <c r="C27" s="5"/>
      <c r="D27" s="5"/>
      <c r="E27" s="5"/>
      <c r="F27" s="5"/>
      <c r="G27" s="5"/>
      <c r="H27" s="19"/>
      <c r="I27" s="33"/>
      <c r="J27" s="5"/>
      <c r="K27" s="5"/>
      <c r="L27" s="30"/>
      <c r="M27" s="23"/>
      <c r="N27" s="36"/>
      <c r="O27" s="5"/>
      <c r="P27" s="5"/>
      <c r="Q27" s="30"/>
      <c r="R27" s="19"/>
      <c r="S27" s="33"/>
      <c r="T27" s="5"/>
      <c r="U27" s="5"/>
      <c r="V27" s="30"/>
      <c r="W27" s="23"/>
      <c r="X27" s="59">
        <f t="shared" si="1"/>
      </c>
      <c r="Y27" s="28">
        <f t="shared" si="0"/>
      </c>
      <c r="Z27" s="45"/>
      <c r="AA27" s="46"/>
      <c r="AB27" s="47"/>
      <c r="AC27" s="46"/>
      <c r="AD27" s="57"/>
    </row>
    <row r="28" spans="1:30" s="1" customFormat="1" ht="13.5">
      <c r="A28" s="15"/>
      <c r="B28" s="4"/>
      <c r="C28" s="5"/>
      <c r="D28" s="5"/>
      <c r="E28" s="5"/>
      <c r="F28" s="5"/>
      <c r="G28" s="5"/>
      <c r="H28" s="19"/>
      <c r="I28" s="33"/>
      <c r="J28" s="5"/>
      <c r="K28" s="5"/>
      <c r="L28" s="30"/>
      <c r="M28" s="23"/>
      <c r="N28" s="36"/>
      <c r="O28" s="5"/>
      <c r="P28" s="5"/>
      <c r="Q28" s="30"/>
      <c r="R28" s="19"/>
      <c r="S28" s="33"/>
      <c r="T28" s="5"/>
      <c r="U28" s="5"/>
      <c r="V28" s="30"/>
      <c r="W28" s="23"/>
      <c r="X28" s="59">
        <f t="shared" si="1"/>
      </c>
      <c r="Y28" s="28">
        <f t="shared" si="0"/>
      </c>
      <c r="Z28" s="45"/>
      <c r="AA28" s="46"/>
      <c r="AB28" s="47"/>
      <c r="AC28" s="46"/>
      <c r="AD28" s="57"/>
    </row>
    <row r="29" spans="1:30" s="1" customFormat="1" ht="13.5">
      <c r="A29" s="15"/>
      <c r="B29" s="4"/>
      <c r="C29" s="5"/>
      <c r="D29" s="5"/>
      <c r="E29" s="5"/>
      <c r="F29" s="5"/>
      <c r="G29" s="5"/>
      <c r="H29" s="19"/>
      <c r="I29" s="33"/>
      <c r="J29" s="5"/>
      <c r="K29" s="5"/>
      <c r="L29" s="30"/>
      <c r="M29" s="23"/>
      <c r="N29" s="36"/>
      <c r="O29" s="5"/>
      <c r="P29" s="5"/>
      <c r="Q29" s="30"/>
      <c r="R29" s="19"/>
      <c r="S29" s="33"/>
      <c r="T29" s="5"/>
      <c r="U29" s="5"/>
      <c r="V29" s="30"/>
      <c r="W29" s="23"/>
      <c r="X29" s="59">
        <f t="shared" si="1"/>
      </c>
      <c r="Y29" s="28">
        <f t="shared" si="0"/>
      </c>
      <c r="Z29" s="45"/>
      <c r="AA29" s="46"/>
      <c r="AB29" s="47"/>
      <c r="AC29" s="46"/>
      <c r="AD29" s="57"/>
    </row>
    <row r="30" spans="1:30" s="1" customFormat="1" ht="13.5">
      <c r="A30" s="15"/>
      <c r="B30" s="4"/>
      <c r="C30" s="5"/>
      <c r="D30" s="5"/>
      <c r="E30" s="5"/>
      <c r="F30" s="5"/>
      <c r="G30" s="5"/>
      <c r="H30" s="19"/>
      <c r="I30" s="33"/>
      <c r="J30" s="5"/>
      <c r="K30" s="5"/>
      <c r="L30" s="30"/>
      <c r="M30" s="23"/>
      <c r="N30" s="36"/>
      <c r="O30" s="5"/>
      <c r="P30" s="5"/>
      <c r="Q30" s="30"/>
      <c r="R30" s="19"/>
      <c r="S30" s="33"/>
      <c r="T30" s="5"/>
      <c r="U30" s="5"/>
      <c r="V30" s="30"/>
      <c r="W30" s="23"/>
      <c r="X30" s="59">
        <f t="shared" si="1"/>
      </c>
      <c r="Y30" s="28">
        <f t="shared" si="0"/>
      </c>
      <c r="Z30" s="45"/>
      <c r="AA30" s="46"/>
      <c r="AB30" s="47"/>
      <c r="AC30" s="46"/>
      <c r="AD30" s="57"/>
    </row>
    <row r="31" spans="1:30" s="1" customFormat="1" ht="13.5">
      <c r="A31" s="15"/>
      <c r="B31" s="4"/>
      <c r="C31" s="5"/>
      <c r="D31" s="5"/>
      <c r="E31" s="5"/>
      <c r="F31" s="5"/>
      <c r="G31" s="5"/>
      <c r="H31" s="19"/>
      <c r="I31" s="33"/>
      <c r="J31" s="5"/>
      <c r="K31" s="5"/>
      <c r="L31" s="30"/>
      <c r="M31" s="23"/>
      <c r="N31" s="36"/>
      <c r="O31" s="5"/>
      <c r="P31" s="5"/>
      <c r="Q31" s="30"/>
      <c r="R31" s="19"/>
      <c r="S31" s="33"/>
      <c r="T31" s="5"/>
      <c r="U31" s="5"/>
      <c r="V31" s="30"/>
      <c r="W31" s="23"/>
      <c r="X31" s="59">
        <f t="shared" si="1"/>
      </c>
      <c r="Y31" s="28">
        <f t="shared" si="0"/>
      </c>
      <c r="Z31" s="45"/>
      <c r="AA31" s="46"/>
      <c r="AB31" s="47"/>
      <c r="AC31" s="46"/>
      <c r="AD31" s="57"/>
    </row>
    <row r="32" spans="1:30" s="1" customFormat="1" ht="13.5">
      <c r="A32" s="15"/>
      <c r="B32" s="4"/>
      <c r="C32" s="5"/>
      <c r="D32" s="5"/>
      <c r="E32" s="5"/>
      <c r="F32" s="5"/>
      <c r="G32" s="5"/>
      <c r="H32" s="19"/>
      <c r="I32" s="33"/>
      <c r="J32" s="5"/>
      <c r="K32" s="5"/>
      <c r="L32" s="30"/>
      <c r="M32" s="23"/>
      <c r="N32" s="36"/>
      <c r="O32" s="5"/>
      <c r="P32" s="5"/>
      <c r="Q32" s="30"/>
      <c r="R32" s="19"/>
      <c r="S32" s="33"/>
      <c r="T32" s="5"/>
      <c r="U32" s="5"/>
      <c r="V32" s="30"/>
      <c r="W32" s="23"/>
      <c r="X32" s="59">
        <f t="shared" si="1"/>
      </c>
      <c r="Y32" s="28">
        <f t="shared" si="0"/>
      </c>
      <c r="Z32" s="45"/>
      <c r="AA32" s="46"/>
      <c r="AB32" s="47"/>
      <c r="AC32" s="46"/>
      <c r="AD32" s="57"/>
    </row>
    <row r="33" spans="1:30" s="1" customFormat="1" ht="13.5">
      <c r="A33" s="15"/>
      <c r="B33" s="4"/>
      <c r="C33" s="5"/>
      <c r="D33" s="5"/>
      <c r="E33" s="5"/>
      <c r="F33" s="5"/>
      <c r="G33" s="5"/>
      <c r="H33" s="19"/>
      <c r="I33" s="33"/>
      <c r="J33" s="5"/>
      <c r="K33" s="5"/>
      <c r="L33" s="30"/>
      <c r="M33" s="23"/>
      <c r="N33" s="36"/>
      <c r="O33" s="5"/>
      <c r="P33" s="5"/>
      <c r="Q33" s="30"/>
      <c r="R33" s="19"/>
      <c r="S33" s="33"/>
      <c r="T33" s="5"/>
      <c r="U33" s="5"/>
      <c r="V33" s="30"/>
      <c r="W33" s="23"/>
      <c r="X33" s="59">
        <f t="shared" si="1"/>
      </c>
      <c r="Y33" s="28">
        <f t="shared" si="0"/>
      </c>
      <c r="Z33" s="45"/>
      <c r="AA33" s="46"/>
      <c r="AB33" s="47"/>
      <c r="AC33" s="46"/>
      <c r="AD33" s="57"/>
    </row>
    <row r="34" spans="1:30" s="1" customFormat="1" ht="13.5">
      <c r="A34" s="15"/>
      <c r="B34" s="4"/>
      <c r="C34" s="5"/>
      <c r="D34" s="5"/>
      <c r="E34" s="5"/>
      <c r="F34" s="5"/>
      <c r="G34" s="5"/>
      <c r="H34" s="19"/>
      <c r="I34" s="33"/>
      <c r="J34" s="5"/>
      <c r="K34" s="5"/>
      <c r="L34" s="30"/>
      <c r="M34" s="23"/>
      <c r="N34" s="36"/>
      <c r="O34" s="5"/>
      <c r="P34" s="5"/>
      <c r="Q34" s="30"/>
      <c r="R34" s="19"/>
      <c r="S34" s="33"/>
      <c r="T34" s="5"/>
      <c r="U34" s="5"/>
      <c r="V34" s="30"/>
      <c r="W34" s="23"/>
      <c r="X34" s="59">
        <f t="shared" si="1"/>
      </c>
      <c r="Y34" s="28">
        <f t="shared" si="0"/>
      </c>
      <c r="Z34" s="45"/>
      <c r="AA34" s="46"/>
      <c r="AB34" s="47"/>
      <c r="AC34" s="46"/>
      <c r="AD34" s="57"/>
    </row>
    <row r="35" spans="1:30" s="1" customFormat="1" ht="13.5">
      <c r="A35" s="15"/>
      <c r="B35" s="4"/>
      <c r="C35" s="5"/>
      <c r="D35" s="5"/>
      <c r="E35" s="5"/>
      <c r="F35" s="5"/>
      <c r="G35" s="5"/>
      <c r="H35" s="19"/>
      <c r="I35" s="33"/>
      <c r="J35" s="5"/>
      <c r="K35" s="5"/>
      <c r="L35" s="30"/>
      <c r="M35" s="23"/>
      <c r="N35" s="36"/>
      <c r="O35" s="5"/>
      <c r="P35" s="5"/>
      <c r="Q35" s="30"/>
      <c r="R35" s="19"/>
      <c r="S35" s="33"/>
      <c r="T35" s="5"/>
      <c r="U35" s="5"/>
      <c r="V35" s="30"/>
      <c r="W35" s="23"/>
      <c r="X35" s="59">
        <f t="shared" si="1"/>
      </c>
      <c r="Y35" s="28">
        <f t="shared" si="0"/>
      </c>
      <c r="Z35" s="45"/>
      <c r="AA35" s="46"/>
      <c r="AB35" s="47"/>
      <c r="AC35" s="46"/>
      <c r="AD35" s="57"/>
    </row>
    <row r="36" spans="1:30" s="1" customFormat="1" ht="13.5">
      <c r="A36" s="15"/>
      <c r="B36" s="4"/>
      <c r="C36" s="5"/>
      <c r="D36" s="5"/>
      <c r="E36" s="5"/>
      <c r="F36" s="5"/>
      <c r="G36" s="5"/>
      <c r="H36" s="19"/>
      <c r="I36" s="33"/>
      <c r="J36" s="5"/>
      <c r="K36" s="5"/>
      <c r="L36" s="30"/>
      <c r="M36" s="23"/>
      <c r="N36" s="36"/>
      <c r="O36" s="5"/>
      <c r="P36" s="5"/>
      <c r="Q36" s="30"/>
      <c r="R36" s="19"/>
      <c r="S36" s="33"/>
      <c r="T36" s="5"/>
      <c r="U36" s="5"/>
      <c r="V36" s="30"/>
      <c r="W36" s="23"/>
      <c r="X36" s="59">
        <f t="shared" si="1"/>
      </c>
      <c r="Y36" s="28">
        <f t="shared" si="0"/>
      </c>
      <c r="Z36" s="45"/>
      <c r="AA36" s="46"/>
      <c r="AB36" s="47"/>
      <c r="AC36" s="46"/>
      <c r="AD36" s="57"/>
    </row>
    <row r="37" spans="1:30" s="1" customFormat="1" ht="13.5">
      <c r="A37" s="15"/>
      <c r="B37" s="4"/>
      <c r="C37" s="5"/>
      <c r="D37" s="5"/>
      <c r="E37" s="5"/>
      <c r="F37" s="5"/>
      <c r="G37" s="5"/>
      <c r="H37" s="19"/>
      <c r="I37" s="33"/>
      <c r="J37" s="5"/>
      <c r="K37" s="5"/>
      <c r="L37" s="30"/>
      <c r="M37" s="23"/>
      <c r="N37" s="36"/>
      <c r="O37" s="5"/>
      <c r="P37" s="5"/>
      <c r="Q37" s="30"/>
      <c r="R37" s="19"/>
      <c r="S37" s="33"/>
      <c r="T37" s="5"/>
      <c r="U37" s="5"/>
      <c r="V37" s="30"/>
      <c r="W37" s="23"/>
      <c r="X37" s="59">
        <f t="shared" si="1"/>
      </c>
      <c r="Y37" s="28">
        <f t="shared" si="0"/>
      </c>
      <c r="Z37" s="45"/>
      <c r="AA37" s="46"/>
      <c r="AB37" s="47"/>
      <c r="AC37" s="46"/>
      <c r="AD37" s="57"/>
    </row>
    <row r="38" spans="1:30" s="1" customFormat="1" ht="13.5">
      <c r="A38" s="15"/>
      <c r="B38" s="4"/>
      <c r="C38" s="5"/>
      <c r="D38" s="5"/>
      <c r="E38" s="5"/>
      <c r="F38" s="5"/>
      <c r="G38" s="5"/>
      <c r="H38" s="19"/>
      <c r="I38" s="33"/>
      <c r="J38" s="5"/>
      <c r="K38" s="5"/>
      <c r="L38" s="30"/>
      <c r="M38" s="23"/>
      <c r="N38" s="36"/>
      <c r="O38" s="5"/>
      <c r="P38" s="5"/>
      <c r="Q38" s="30"/>
      <c r="R38" s="19"/>
      <c r="S38" s="33"/>
      <c r="T38" s="5"/>
      <c r="U38" s="5"/>
      <c r="V38" s="30"/>
      <c r="W38" s="23"/>
      <c r="X38" s="59">
        <f t="shared" si="1"/>
      </c>
      <c r="Y38" s="28">
        <f t="shared" si="0"/>
      </c>
      <c r="Z38" s="45"/>
      <c r="AA38" s="46"/>
      <c r="AB38" s="47"/>
      <c r="AC38" s="46"/>
      <c r="AD38" s="57"/>
    </row>
    <row r="39" spans="1:30" s="1" customFormat="1" ht="13.5">
      <c r="A39" s="15"/>
      <c r="B39" s="4"/>
      <c r="C39" s="5"/>
      <c r="D39" s="5"/>
      <c r="E39" s="5"/>
      <c r="F39" s="5"/>
      <c r="G39" s="5"/>
      <c r="H39" s="19"/>
      <c r="I39" s="33"/>
      <c r="J39" s="5"/>
      <c r="K39" s="5"/>
      <c r="L39" s="30"/>
      <c r="M39" s="23"/>
      <c r="N39" s="36"/>
      <c r="O39" s="5"/>
      <c r="P39" s="5"/>
      <c r="Q39" s="30"/>
      <c r="R39" s="19"/>
      <c r="S39" s="33"/>
      <c r="T39" s="5"/>
      <c r="U39" s="5"/>
      <c r="V39" s="30"/>
      <c r="W39" s="23"/>
      <c r="X39" s="59">
        <f t="shared" si="1"/>
      </c>
      <c r="Y39" s="28">
        <f t="shared" si="0"/>
      </c>
      <c r="Z39" s="45"/>
      <c r="AA39" s="46"/>
      <c r="AB39" s="47"/>
      <c r="AC39" s="46"/>
      <c r="AD39" s="57"/>
    </row>
    <row r="40" spans="1:30" s="1" customFormat="1" ht="13.5">
      <c r="A40" s="15"/>
      <c r="B40" s="4"/>
      <c r="C40" s="5"/>
      <c r="D40" s="5"/>
      <c r="E40" s="5"/>
      <c r="F40" s="5"/>
      <c r="G40" s="5"/>
      <c r="H40" s="19"/>
      <c r="I40" s="33"/>
      <c r="J40" s="5"/>
      <c r="K40" s="5"/>
      <c r="L40" s="30"/>
      <c r="M40" s="23"/>
      <c r="N40" s="36"/>
      <c r="O40" s="5"/>
      <c r="P40" s="5"/>
      <c r="Q40" s="30"/>
      <c r="R40" s="19"/>
      <c r="S40" s="33"/>
      <c r="T40" s="5"/>
      <c r="U40" s="5"/>
      <c r="V40" s="30"/>
      <c r="W40" s="23"/>
      <c r="X40" s="59">
        <f t="shared" si="1"/>
      </c>
      <c r="Y40" s="28">
        <f t="shared" si="0"/>
      </c>
      <c r="Z40" s="45"/>
      <c r="AA40" s="46"/>
      <c r="AB40" s="47"/>
      <c r="AC40" s="46"/>
      <c r="AD40" s="57"/>
    </row>
    <row r="41" spans="1:30" s="1" customFormat="1" ht="13.5">
      <c r="A41" s="15"/>
      <c r="B41" s="4"/>
      <c r="C41" s="5"/>
      <c r="D41" s="5"/>
      <c r="E41" s="5"/>
      <c r="F41" s="5"/>
      <c r="G41" s="5"/>
      <c r="H41" s="19"/>
      <c r="I41" s="33"/>
      <c r="J41" s="5"/>
      <c r="K41" s="5"/>
      <c r="L41" s="30"/>
      <c r="M41" s="23"/>
      <c r="N41" s="36"/>
      <c r="O41" s="5"/>
      <c r="P41" s="5"/>
      <c r="Q41" s="30"/>
      <c r="R41" s="19"/>
      <c r="S41" s="33"/>
      <c r="T41" s="5"/>
      <c r="U41" s="5"/>
      <c r="V41" s="30"/>
      <c r="W41" s="23"/>
      <c r="X41" s="59">
        <f t="shared" si="1"/>
      </c>
      <c r="Y41" s="28">
        <f t="shared" si="0"/>
      </c>
      <c r="Z41" s="45"/>
      <c r="AA41" s="46"/>
      <c r="AB41" s="47"/>
      <c r="AC41" s="46"/>
      <c r="AD41" s="57"/>
    </row>
    <row r="42" spans="1:30" s="1" customFormat="1" ht="13.5">
      <c r="A42" s="15"/>
      <c r="B42" s="4"/>
      <c r="C42" s="5"/>
      <c r="D42" s="5"/>
      <c r="E42" s="5"/>
      <c r="F42" s="5"/>
      <c r="G42" s="5"/>
      <c r="H42" s="19"/>
      <c r="I42" s="33"/>
      <c r="J42" s="5"/>
      <c r="K42" s="5"/>
      <c r="L42" s="30"/>
      <c r="M42" s="23"/>
      <c r="N42" s="36"/>
      <c r="O42" s="5"/>
      <c r="P42" s="5"/>
      <c r="Q42" s="30"/>
      <c r="R42" s="19"/>
      <c r="S42" s="33"/>
      <c r="T42" s="5"/>
      <c r="U42" s="5"/>
      <c r="V42" s="30"/>
      <c r="W42" s="23"/>
      <c r="X42" s="59">
        <f t="shared" si="1"/>
      </c>
      <c r="Y42" s="28">
        <f t="shared" si="0"/>
      </c>
      <c r="Z42" s="45"/>
      <c r="AA42" s="46"/>
      <c r="AB42" s="47"/>
      <c r="AC42" s="46"/>
      <c r="AD42" s="57"/>
    </row>
    <row r="43" spans="1:30" s="1" customFormat="1" ht="13.5">
      <c r="A43" s="15"/>
      <c r="B43" s="4"/>
      <c r="C43" s="5"/>
      <c r="D43" s="5"/>
      <c r="E43" s="5"/>
      <c r="F43" s="5"/>
      <c r="G43" s="5"/>
      <c r="H43" s="19"/>
      <c r="I43" s="33"/>
      <c r="J43" s="5"/>
      <c r="K43" s="5"/>
      <c r="L43" s="30"/>
      <c r="M43" s="23"/>
      <c r="N43" s="36"/>
      <c r="O43" s="5"/>
      <c r="P43" s="5"/>
      <c r="Q43" s="30"/>
      <c r="R43" s="19"/>
      <c r="S43" s="33"/>
      <c r="T43" s="5"/>
      <c r="U43" s="5"/>
      <c r="V43" s="30"/>
      <c r="W43" s="23"/>
      <c r="X43" s="59">
        <f t="shared" si="1"/>
      </c>
      <c r="Y43" s="28">
        <f aca="true" t="shared" si="2" ref="Y43:Y74">IF(C43="","",LEN(C43)+LEN(D43))</f>
      </c>
      <c r="Z43" s="45"/>
      <c r="AA43" s="46"/>
      <c r="AB43" s="47"/>
      <c r="AC43" s="46"/>
      <c r="AD43" s="57"/>
    </row>
    <row r="44" spans="1:30" s="1" customFormat="1" ht="13.5">
      <c r="A44" s="15"/>
      <c r="B44" s="4"/>
      <c r="C44" s="5"/>
      <c r="D44" s="5"/>
      <c r="E44" s="5"/>
      <c r="F44" s="5"/>
      <c r="G44" s="5"/>
      <c r="H44" s="19"/>
      <c r="I44" s="33"/>
      <c r="J44" s="5"/>
      <c r="K44" s="5"/>
      <c r="L44" s="30"/>
      <c r="M44" s="23"/>
      <c r="N44" s="36"/>
      <c r="O44" s="5"/>
      <c r="P44" s="5"/>
      <c r="Q44" s="30"/>
      <c r="R44" s="19"/>
      <c r="S44" s="33"/>
      <c r="T44" s="5"/>
      <c r="U44" s="5"/>
      <c r="V44" s="30"/>
      <c r="W44" s="23"/>
      <c r="X44" s="59">
        <f t="shared" si="1"/>
      </c>
      <c r="Y44" s="28">
        <f t="shared" si="2"/>
      </c>
      <c r="Z44" s="45"/>
      <c r="AA44" s="46"/>
      <c r="AB44" s="47"/>
      <c r="AC44" s="46"/>
      <c r="AD44" s="57"/>
    </row>
    <row r="45" spans="1:30" s="1" customFormat="1" ht="13.5">
      <c r="A45" s="15"/>
      <c r="B45" s="4"/>
      <c r="C45" s="5"/>
      <c r="D45" s="5"/>
      <c r="E45" s="5"/>
      <c r="F45" s="5"/>
      <c r="G45" s="5"/>
      <c r="H45" s="19"/>
      <c r="I45" s="33"/>
      <c r="J45" s="5"/>
      <c r="K45" s="5"/>
      <c r="L45" s="30"/>
      <c r="M45" s="23"/>
      <c r="N45" s="36"/>
      <c r="O45" s="5"/>
      <c r="P45" s="5"/>
      <c r="Q45" s="30"/>
      <c r="R45" s="19"/>
      <c r="S45" s="33"/>
      <c r="T45" s="5"/>
      <c r="U45" s="5"/>
      <c r="V45" s="30"/>
      <c r="W45" s="23"/>
      <c r="X45" s="59">
        <f t="shared" si="1"/>
      </c>
      <c r="Y45" s="28">
        <f t="shared" si="2"/>
      </c>
      <c r="Z45" s="45"/>
      <c r="AA45" s="46"/>
      <c r="AB45" s="47"/>
      <c r="AC45" s="46"/>
      <c r="AD45" s="57"/>
    </row>
    <row r="46" spans="1:30" s="1" customFormat="1" ht="13.5">
      <c r="A46" s="15"/>
      <c r="B46" s="4"/>
      <c r="C46" s="5"/>
      <c r="D46" s="5"/>
      <c r="E46" s="5"/>
      <c r="F46" s="5"/>
      <c r="G46" s="5"/>
      <c r="H46" s="19"/>
      <c r="I46" s="33"/>
      <c r="J46" s="5"/>
      <c r="K46" s="5"/>
      <c r="L46" s="30"/>
      <c r="M46" s="23"/>
      <c r="N46" s="36"/>
      <c r="O46" s="5"/>
      <c r="P46" s="5"/>
      <c r="Q46" s="30"/>
      <c r="R46" s="19"/>
      <c r="S46" s="33"/>
      <c r="T46" s="5"/>
      <c r="U46" s="5"/>
      <c r="V46" s="30"/>
      <c r="W46" s="23"/>
      <c r="X46" s="59">
        <f t="shared" si="1"/>
      </c>
      <c r="Y46" s="28">
        <f t="shared" si="2"/>
      </c>
      <c r="Z46" s="45"/>
      <c r="AA46" s="46"/>
      <c r="AB46" s="47"/>
      <c r="AC46" s="46"/>
      <c r="AD46" s="57"/>
    </row>
    <row r="47" spans="1:30" s="1" customFormat="1" ht="13.5">
      <c r="A47" s="15"/>
      <c r="B47" s="4"/>
      <c r="C47" s="5"/>
      <c r="D47" s="5"/>
      <c r="E47" s="5"/>
      <c r="F47" s="5"/>
      <c r="G47" s="5"/>
      <c r="H47" s="19"/>
      <c r="I47" s="33"/>
      <c r="J47" s="5"/>
      <c r="K47" s="5"/>
      <c r="L47" s="30"/>
      <c r="M47" s="23"/>
      <c r="N47" s="36"/>
      <c r="O47" s="5"/>
      <c r="P47" s="5"/>
      <c r="Q47" s="30"/>
      <c r="R47" s="19"/>
      <c r="S47" s="33"/>
      <c r="T47" s="5"/>
      <c r="U47" s="5"/>
      <c r="V47" s="30"/>
      <c r="W47" s="23"/>
      <c r="X47" s="59">
        <f t="shared" si="1"/>
      </c>
      <c r="Y47" s="28">
        <f t="shared" si="2"/>
      </c>
      <c r="Z47" s="45"/>
      <c r="AA47" s="46"/>
      <c r="AB47" s="47"/>
      <c r="AC47" s="46"/>
      <c r="AD47" s="57"/>
    </row>
    <row r="48" spans="1:30" s="1" customFormat="1" ht="13.5">
      <c r="A48" s="15"/>
      <c r="B48" s="4"/>
      <c r="C48" s="5"/>
      <c r="D48" s="5"/>
      <c r="E48" s="5"/>
      <c r="F48" s="5"/>
      <c r="G48" s="5"/>
      <c r="H48" s="19"/>
      <c r="I48" s="33"/>
      <c r="J48" s="5"/>
      <c r="K48" s="5"/>
      <c r="L48" s="30"/>
      <c r="M48" s="23"/>
      <c r="N48" s="36"/>
      <c r="O48" s="5"/>
      <c r="P48" s="5"/>
      <c r="Q48" s="30"/>
      <c r="R48" s="19"/>
      <c r="S48" s="33"/>
      <c r="T48" s="5"/>
      <c r="U48" s="5"/>
      <c r="V48" s="30"/>
      <c r="W48" s="23"/>
      <c r="X48" s="59">
        <f t="shared" si="1"/>
      </c>
      <c r="Y48" s="28">
        <f t="shared" si="2"/>
      </c>
      <c r="Z48" s="45"/>
      <c r="AA48" s="46"/>
      <c r="AB48" s="47"/>
      <c r="AC48" s="46"/>
      <c r="AD48" s="57"/>
    </row>
    <row r="49" spans="1:30" s="1" customFormat="1" ht="13.5">
      <c r="A49" s="15"/>
      <c r="B49" s="4"/>
      <c r="C49" s="5"/>
      <c r="D49" s="5"/>
      <c r="E49" s="5"/>
      <c r="F49" s="5"/>
      <c r="G49" s="5"/>
      <c r="H49" s="19"/>
      <c r="I49" s="33"/>
      <c r="J49" s="5"/>
      <c r="K49" s="5"/>
      <c r="L49" s="30"/>
      <c r="M49" s="23"/>
      <c r="N49" s="36"/>
      <c r="O49" s="5"/>
      <c r="P49" s="5"/>
      <c r="Q49" s="30"/>
      <c r="R49" s="19"/>
      <c r="S49" s="33"/>
      <c r="T49" s="5"/>
      <c r="U49" s="5"/>
      <c r="V49" s="30"/>
      <c r="W49" s="23"/>
      <c r="X49" s="59">
        <f t="shared" si="1"/>
      </c>
      <c r="Y49" s="28">
        <f t="shared" si="2"/>
      </c>
      <c r="Z49" s="45"/>
      <c r="AA49" s="46"/>
      <c r="AB49" s="47"/>
      <c r="AC49" s="46"/>
      <c r="AD49" s="57"/>
    </row>
    <row r="50" spans="1:30" s="1" customFormat="1" ht="13.5">
      <c r="A50" s="15"/>
      <c r="B50" s="4"/>
      <c r="C50" s="5"/>
      <c r="D50" s="5"/>
      <c r="E50" s="5"/>
      <c r="F50" s="5"/>
      <c r="G50" s="5"/>
      <c r="H50" s="19"/>
      <c r="I50" s="33"/>
      <c r="J50" s="5"/>
      <c r="K50" s="5"/>
      <c r="L50" s="30"/>
      <c r="M50" s="23"/>
      <c r="N50" s="36"/>
      <c r="O50" s="5"/>
      <c r="P50" s="5"/>
      <c r="Q50" s="30"/>
      <c r="R50" s="19"/>
      <c r="S50" s="33"/>
      <c r="T50" s="5"/>
      <c r="U50" s="5"/>
      <c r="V50" s="30"/>
      <c r="W50" s="23"/>
      <c r="X50" s="59">
        <f t="shared" si="1"/>
      </c>
      <c r="Y50" s="28">
        <f t="shared" si="2"/>
      </c>
      <c r="Z50" s="45"/>
      <c r="AA50" s="46"/>
      <c r="AB50" s="47"/>
      <c r="AC50" s="46"/>
      <c r="AD50" s="57"/>
    </row>
    <row r="51" spans="1:30" s="1" customFormat="1" ht="13.5">
      <c r="A51" s="15"/>
      <c r="B51" s="4"/>
      <c r="C51" s="5"/>
      <c r="D51" s="5"/>
      <c r="E51" s="5"/>
      <c r="F51" s="5"/>
      <c r="G51" s="5"/>
      <c r="H51" s="19"/>
      <c r="I51" s="33"/>
      <c r="J51" s="5"/>
      <c r="K51" s="5"/>
      <c r="L51" s="30"/>
      <c r="M51" s="23"/>
      <c r="N51" s="36"/>
      <c r="O51" s="5"/>
      <c r="P51" s="5"/>
      <c r="Q51" s="30"/>
      <c r="R51" s="19"/>
      <c r="S51" s="33"/>
      <c r="T51" s="5"/>
      <c r="U51" s="5"/>
      <c r="V51" s="30"/>
      <c r="W51" s="23"/>
      <c r="X51" s="59">
        <f t="shared" si="1"/>
      </c>
      <c r="Y51" s="28">
        <f t="shared" si="2"/>
      </c>
      <c r="Z51" s="45"/>
      <c r="AA51" s="46"/>
      <c r="AB51" s="47"/>
      <c r="AC51" s="46"/>
      <c r="AD51" s="57"/>
    </row>
    <row r="52" spans="1:30" s="1" customFormat="1" ht="13.5">
      <c r="A52" s="15"/>
      <c r="B52" s="4"/>
      <c r="C52" s="5"/>
      <c r="D52" s="5"/>
      <c r="E52" s="5"/>
      <c r="F52" s="5"/>
      <c r="G52" s="5"/>
      <c r="H52" s="19"/>
      <c r="I52" s="33"/>
      <c r="J52" s="5"/>
      <c r="K52" s="5"/>
      <c r="L52" s="30"/>
      <c r="M52" s="23"/>
      <c r="N52" s="36"/>
      <c r="O52" s="5"/>
      <c r="P52" s="5"/>
      <c r="Q52" s="30"/>
      <c r="R52" s="19"/>
      <c r="S52" s="33"/>
      <c r="T52" s="5"/>
      <c r="U52" s="5"/>
      <c r="V52" s="30"/>
      <c r="W52" s="23"/>
      <c r="X52" s="59">
        <f t="shared" si="1"/>
      </c>
      <c r="Y52" s="28">
        <f t="shared" si="2"/>
      </c>
      <c r="Z52" s="45"/>
      <c r="AA52" s="46"/>
      <c r="AB52" s="47"/>
      <c r="AC52" s="46"/>
      <c r="AD52" s="57"/>
    </row>
    <row r="53" spans="1:30" s="1" customFormat="1" ht="13.5">
      <c r="A53" s="15"/>
      <c r="B53" s="4"/>
      <c r="C53" s="5"/>
      <c r="D53" s="5"/>
      <c r="E53" s="5"/>
      <c r="F53" s="5"/>
      <c r="G53" s="5"/>
      <c r="H53" s="19"/>
      <c r="I53" s="33"/>
      <c r="J53" s="5"/>
      <c r="K53" s="5"/>
      <c r="L53" s="30"/>
      <c r="M53" s="23"/>
      <c r="N53" s="36"/>
      <c r="O53" s="5"/>
      <c r="P53" s="5"/>
      <c r="Q53" s="30"/>
      <c r="R53" s="19"/>
      <c r="S53" s="33"/>
      <c r="T53" s="5"/>
      <c r="U53" s="5"/>
      <c r="V53" s="30"/>
      <c r="W53" s="23"/>
      <c r="X53" s="59">
        <f t="shared" si="1"/>
      </c>
      <c r="Y53" s="28">
        <f t="shared" si="2"/>
      </c>
      <c r="Z53" s="45"/>
      <c r="AA53" s="46"/>
      <c r="AB53" s="47"/>
      <c r="AC53" s="46"/>
      <c r="AD53" s="57"/>
    </row>
    <row r="54" spans="1:30" s="1" customFormat="1" ht="13.5">
      <c r="A54" s="15"/>
      <c r="B54" s="4"/>
      <c r="C54" s="5"/>
      <c r="D54" s="5"/>
      <c r="E54" s="5"/>
      <c r="F54" s="5"/>
      <c r="G54" s="5"/>
      <c r="H54" s="19"/>
      <c r="I54" s="33"/>
      <c r="J54" s="5"/>
      <c r="K54" s="5"/>
      <c r="L54" s="30"/>
      <c r="M54" s="23"/>
      <c r="N54" s="36"/>
      <c r="O54" s="5"/>
      <c r="P54" s="5"/>
      <c r="Q54" s="30"/>
      <c r="R54" s="19"/>
      <c r="S54" s="33"/>
      <c r="T54" s="5"/>
      <c r="U54" s="5"/>
      <c r="V54" s="30"/>
      <c r="W54" s="23"/>
      <c r="X54" s="59">
        <f t="shared" si="1"/>
      </c>
      <c r="Y54" s="28">
        <f t="shared" si="2"/>
      </c>
      <c r="Z54" s="45"/>
      <c r="AA54" s="46"/>
      <c r="AB54" s="47"/>
      <c r="AC54" s="46"/>
      <c r="AD54" s="57"/>
    </row>
    <row r="55" spans="1:30" s="1" customFormat="1" ht="13.5">
      <c r="A55" s="15"/>
      <c r="B55" s="4"/>
      <c r="C55" s="5"/>
      <c r="D55" s="5"/>
      <c r="E55" s="5"/>
      <c r="F55" s="5"/>
      <c r="G55" s="5"/>
      <c r="H55" s="19"/>
      <c r="I55" s="33"/>
      <c r="J55" s="5"/>
      <c r="K55" s="5"/>
      <c r="L55" s="30"/>
      <c r="M55" s="23"/>
      <c r="N55" s="36"/>
      <c r="O55" s="5"/>
      <c r="P55" s="5"/>
      <c r="Q55" s="30"/>
      <c r="R55" s="19"/>
      <c r="S55" s="33"/>
      <c r="T55" s="5"/>
      <c r="U55" s="5"/>
      <c r="V55" s="30"/>
      <c r="W55" s="23"/>
      <c r="X55" s="59">
        <f t="shared" si="1"/>
      </c>
      <c r="Y55" s="28">
        <f t="shared" si="2"/>
      </c>
      <c r="Z55" s="45"/>
      <c r="AA55" s="46"/>
      <c r="AB55" s="47"/>
      <c r="AC55" s="46"/>
      <c r="AD55" s="57"/>
    </row>
    <row r="56" spans="1:30" s="1" customFormat="1" ht="13.5">
      <c r="A56" s="15"/>
      <c r="B56" s="4"/>
      <c r="C56" s="5"/>
      <c r="D56" s="5"/>
      <c r="E56" s="5"/>
      <c r="F56" s="5"/>
      <c r="G56" s="5"/>
      <c r="H56" s="19"/>
      <c r="I56" s="33"/>
      <c r="J56" s="5"/>
      <c r="K56" s="5"/>
      <c r="L56" s="30"/>
      <c r="M56" s="23"/>
      <c r="N56" s="36"/>
      <c r="O56" s="5"/>
      <c r="P56" s="5"/>
      <c r="Q56" s="30"/>
      <c r="R56" s="19"/>
      <c r="S56" s="33"/>
      <c r="T56" s="5"/>
      <c r="U56" s="5"/>
      <c r="V56" s="30"/>
      <c r="W56" s="23"/>
      <c r="X56" s="59">
        <f t="shared" si="1"/>
      </c>
      <c r="Y56" s="28">
        <f t="shared" si="2"/>
      </c>
      <c r="Z56" s="45"/>
      <c r="AA56" s="46"/>
      <c r="AB56" s="47"/>
      <c r="AC56" s="46"/>
      <c r="AD56" s="57"/>
    </row>
    <row r="57" spans="1:30" s="1" customFormat="1" ht="13.5">
      <c r="A57" s="15"/>
      <c r="B57" s="4"/>
      <c r="C57" s="5"/>
      <c r="D57" s="5"/>
      <c r="E57" s="5"/>
      <c r="F57" s="5"/>
      <c r="G57" s="5"/>
      <c r="H57" s="19"/>
      <c r="I57" s="33"/>
      <c r="J57" s="5"/>
      <c r="K57" s="5"/>
      <c r="L57" s="30"/>
      <c r="M57" s="23"/>
      <c r="N57" s="36"/>
      <c r="O57" s="5"/>
      <c r="P57" s="5"/>
      <c r="Q57" s="30"/>
      <c r="R57" s="19"/>
      <c r="S57" s="33"/>
      <c r="T57" s="5"/>
      <c r="U57" s="5"/>
      <c r="V57" s="30"/>
      <c r="W57" s="23"/>
      <c r="X57" s="59">
        <f t="shared" si="1"/>
      </c>
      <c r="Y57" s="28">
        <f t="shared" si="2"/>
      </c>
      <c r="Z57" s="45"/>
      <c r="AA57" s="46"/>
      <c r="AB57" s="47"/>
      <c r="AC57" s="46"/>
      <c r="AD57" s="57"/>
    </row>
    <row r="58" spans="1:30" s="1" customFormat="1" ht="13.5">
      <c r="A58" s="15"/>
      <c r="B58" s="4"/>
      <c r="C58" s="5"/>
      <c r="D58" s="5"/>
      <c r="E58" s="5"/>
      <c r="F58" s="5"/>
      <c r="G58" s="5"/>
      <c r="H58" s="19"/>
      <c r="I58" s="33"/>
      <c r="J58" s="5"/>
      <c r="K58" s="5"/>
      <c r="L58" s="30"/>
      <c r="M58" s="23"/>
      <c r="N58" s="36"/>
      <c r="O58" s="5"/>
      <c r="P58" s="5"/>
      <c r="Q58" s="30"/>
      <c r="R58" s="19"/>
      <c r="S58" s="33"/>
      <c r="T58" s="5"/>
      <c r="U58" s="5"/>
      <c r="V58" s="30"/>
      <c r="W58" s="23"/>
      <c r="X58" s="59">
        <f t="shared" si="1"/>
      </c>
      <c r="Y58" s="28">
        <f t="shared" si="2"/>
      </c>
      <c r="Z58" s="45"/>
      <c r="AA58" s="46"/>
      <c r="AB58" s="47"/>
      <c r="AC58" s="46"/>
      <c r="AD58" s="57"/>
    </row>
    <row r="59" spans="1:30" s="1" customFormat="1" ht="13.5">
      <c r="A59" s="15"/>
      <c r="B59" s="4"/>
      <c r="C59" s="5"/>
      <c r="D59" s="5"/>
      <c r="E59" s="5"/>
      <c r="F59" s="5"/>
      <c r="G59" s="5"/>
      <c r="H59" s="19"/>
      <c r="I59" s="33"/>
      <c r="J59" s="5"/>
      <c r="K59" s="5"/>
      <c r="L59" s="30"/>
      <c r="M59" s="23"/>
      <c r="N59" s="36"/>
      <c r="O59" s="5"/>
      <c r="P59" s="5"/>
      <c r="Q59" s="30"/>
      <c r="R59" s="19"/>
      <c r="S59" s="33"/>
      <c r="T59" s="5"/>
      <c r="U59" s="5"/>
      <c r="V59" s="30"/>
      <c r="W59" s="23"/>
      <c r="X59" s="59">
        <f t="shared" si="1"/>
      </c>
      <c r="Y59" s="28">
        <f t="shared" si="2"/>
      </c>
      <c r="Z59" s="45"/>
      <c r="AA59" s="46"/>
      <c r="AB59" s="47"/>
      <c r="AC59" s="46"/>
      <c r="AD59" s="57"/>
    </row>
    <row r="60" spans="1:30" s="1" customFormat="1" ht="13.5">
      <c r="A60" s="15"/>
      <c r="B60" s="4"/>
      <c r="C60" s="5"/>
      <c r="D60" s="5"/>
      <c r="E60" s="5"/>
      <c r="F60" s="5"/>
      <c r="G60" s="5"/>
      <c r="H60" s="19"/>
      <c r="I60" s="33"/>
      <c r="J60" s="5"/>
      <c r="K60" s="5"/>
      <c r="L60" s="30"/>
      <c r="M60" s="23"/>
      <c r="N60" s="36"/>
      <c r="O60" s="5"/>
      <c r="P60" s="5"/>
      <c r="Q60" s="30"/>
      <c r="R60" s="19"/>
      <c r="S60" s="33"/>
      <c r="T60" s="5"/>
      <c r="U60" s="5"/>
      <c r="V60" s="30"/>
      <c r="W60" s="23"/>
      <c r="X60" s="59">
        <f t="shared" si="1"/>
      </c>
      <c r="Y60" s="28">
        <f t="shared" si="2"/>
      </c>
      <c r="Z60" s="45"/>
      <c r="AA60" s="46"/>
      <c r="AB60" s="47"/>
      <c r="AC60" s="46"/>
      <c r="AD60" s="57"/>
    </row>
    <row r="61" spans="1:30" s="1" customFormat="1" ht="13.5">
      <c r="A61" s="15"/>
      <c r="B61" s="4"/>
      <c r="C61" s="5"/>
      <c r="D61" s="5"/>
      <c r="E61" s="5"/>
      <c r="F61" s="5"/>
      <c r="G61" s="5"/>
      <c r="H61" s="19"/>
      <c r="I61" s="33"/>
      <c r="J61" s="5"/>
      <c r="K61" s="5"/>
      <c r="L61" s="30"/>
      <c r="M61" s="23"/>
      <c r="N61" s="36"/>
      <c r="O61" s="5"/>
      <c r="P61" s="5"/>
      <c r="Q61" s="30"/>
      <c r="R61" s="19"/>
      <c r="S61" s="33"/>
      <c r="T61" s="5"/>
      <c r="U61" s="5"/>
      <c r="V61" s="30"/>
      <c r="W61" s="23"/>
      <c r="X61" s="59">
        <f t="shared" si="1"/>
      </c>
      <c r="Y61" s="28">
        <f t="shared" si="2"/>
      </c>
      <c r="Z61" s="45"/>
      <c r="AA61" s="46"/>
      <c r="AB61" s="47"/>
      <c r="AC61" s="46"/>
      <c r="AD61" s="57"/>
    </row>
    <row r="62" spans="1:30" s="1" customFormat="1" ht="13.5">
      <c r="A62" s="15"/>
      <c r="B62" s="4"/>
      <c r="C62" s="5"/>
      <c r="D62" s="5"/>
      <c r="E62" s="5"/>
      <c r="F62" s="5"/>
      <c r="G62" s="5"/>
      <c r="H62" s="19"/>
      <c r="I62" s="33"/>
      <c r="J62" s="5"/>
      <c r="K62" s="5"/>
      <c r="L62" s="30"/>
      <c r="M62" s="23"/>
      <c r="N62" s="36"/>
      <c r="O62" s="5"/>
      <c r="P62" s="5"/>
      <c r="Q62" s="30"/>
      <c r="R62" s="19"/>
      <c r="S62" s="33"/>
      <c r="T62" s="5"/>
      <c r="U62" s="5"/>
      <c r="V62" s="30"/>
      <c r="W62" s="23"/>
      <c r="X62" s="59">
        <f t="shared" si="1"/>
      </c>
      <c r="Y62" s="28">
        <f t="shared" si="2"/>
      </c>
      <c r="Z62" s="45"/>
      <c r="AA62" s="46"/>
      <c r="AB62" s="47"/>
      <c r="AC62" s="46"/>
      <c r="AD62" s="57"/>
    </row>
    <row r="63" spans="1:30" s="1" customFormat="1" ht="13.5">
      <c r="A63" s="15"/>
      <c r="B63" s="4"/>
      <c r="C63" s="5"/>
      <c r="D63" s="5"/>
      <c r="E63" s="5"/>
      <c r="F63" s="5"/>
      <c r="G63" s="5"/>
      <c r="H63" s="19"/>
      <c r="I63" s="33"/>
      <c r="J63" s="5"/>
      <c r="K63" s="5"/>
      <c r="L63" s="30"/>
      <c r="M63" s="23"/>
      <c r="N63" s="36"/>
      <c r="O63" s="5"/>
      <c r="P63" s="5"/>
      <c r="Q63" s="30"/>
      <c r="R63" s="19"/>
      <c r="S63" s="33"/>
      <c r="T63" s="5"/>
      <c r="U63" s="5"/>
      <c r="V63" s="30"/>
      <c r="W63" s="23"/>
      <c r="X63" s="59">
        <f t="shared" si="1"/>
      </c>
      <c r="Y63" s="28">
        <f t="shared" si="2"/>
      </c>
      <c r="Z63" s="45"/>
      <c r="AA63" s="46"/>
      <c r="AB63" s="47"/>
      <c r="AC63" s="46"/>
      <c r="AD63" s="57"/>
    </row>
    <row r="64" spans="1:30" s="1" customFormat="1" ht="13.5">
      <c r="A64" s="15"/>
      <c r="B64" s="4"/>
      <c r="C64" s="5"/>
      <c r="D64" s="5"/>
      <c r="E64" s="5"/>
      <c r="F64" s="5"/>
      <c r="G64" s="5"/>
      <c r="H64" s="19"/>
      <c r="I64" s="33"/>
      <c r="J64" s="5"/>
      <c r="K64" s="5"/>
      <c r="L64" s="30"/>
      <c r="M64" s="23"/>
      <c r="N64" s="36"/>
      <c r="O64" s="5"/>
      <c r="P64" s="5"/>
      <c r="Q64" s="30"/>
      <c r="R64" s="19"/>
      <c r="S64" s="33"/>
      <c r="T64" s="5"/>
      <c r="U64" s="5"/>
      <c r="V64" s="30"/>
      <c r="W64" s="23"/>
      <c r="X64" s="59">
        <f t="shared" si="1"/>
      </c>
      <c r="Y64" s="28">
        <f t="shared" si="2"/>
      </c>
      <c r="Z64" s="45"/>
      <c r="AA64" s="46"/>
      <c r="AB64" s="47"/>
      <c r="AC64" s="46"/>
      <c r="AD64" s="57"/>
    </row>
    <row r="65" spans="1:30" s="1" customFormat="1" ht="13.5">
      <c r="A65" s="15"/>
      <c r="B65" s="4"/>
      <c r="C65" s="5"/>
      <c r="D65" s="5"/>
      <c r="E65" s="5"/>
      <c r="F65" s="5"/>
      <c r="G65" s="5"/>
      <c r="H65" s="19"/>
      <c r="I65" s="33"/>
      <c r="J65" s="5"/>
      <c r="K65" s="5"/>
      <c r="L65" s="30"/>
      <c r="M65" s="23"/>
      <c r="N65" s="36"/>
      <c r="O65" s="5"/>
      <c r="P65" s="5"/>
      <c r="Q65" s="30"/>
      <c r="R65" s="19"/>
      <c r="S65" s="33"/>
      <c r="T65" s="5"/>
      <c r="U65" s="5"/>
      <c r="V65" s="30"/>
      <c r="W65" s="23"/>
      <c r="X65" s="59">
        <f t="shared" si="1"/>
      </c>
      <c r="Y65" s="28">
        <f t="shared" si="2"/>
      </c>
      <c r="Z65" s="45"/>
      <c r="AA65" s="46"/>
      <c r="AB65" s="47"/>
      <c r="AC65" s="46"/>
      <c r="AD65" s="57"/>
    </row>
    <row r="66" spans="1:30" s="1" customFormat="1" ht="13.5">
      <c r="A66" s="15"/>
      <c r="B66" s="4"/>
      <c r="C66" s="5"/>
      <c r="D66" s="5"/>
      <c r="E66" s="5"/>
      <c r="F66" s="5"/>
      <c r="G66" s="5"/>
      <c r="H66" s="19"/>
      <c r="I66" s="33"/>
      <c r="J66" s="5"/>
      <c r="K66" s="5"/>
      <c r="L66" s="30"/>
      <c r="M66" s="23"/>
      <c r="N66" s="36"/>
      <c r="O66" s="5"/>
      <c r="P66" s="5"/>
      <c r="Q66" s="30"/>
      <c r="R66" s="19"/>
      <c r="S66" s="33"/>
      <c r="T66" s="5"/>
      <c r="U66" s="5"/>
      <c r="V66" s="30"/>
      <c r="W66" s="23"/>
      <c r="X66" s="59">
        <f t="shared" si="1"/>
      </c>
      <c r="Y66" s="28">
        <f t="shared" si="2"/>
      </c>
      <c r="Z66" s="45"/>
      <c r="AA66" s="46"/>
      <c r="AB66" s="47"/>
      <c r="AC66" s="46"/>
      <c r="AD66" s="57"/>
    </row>
    <row r="67" spans="1:30" s="1" customFormat="1" ht="13.5">
      <c r="A67" s="15"/>
      <c r="B67" s="4"/>
      <c r="C67" s="5"/>
      <c r="D67" s="5"/>
      <c r="E67" s="5"/>
      <c r="F67" s="5"/>
      <c r="G67" s="5"/>
      <c r="H67" s="19"/>
      <c r="I67" s="33"/>
      <c r="J67" s="5"/>
      <c r="K67" s="5"/>
      <c r="L67" s="30"/>
      <c r="M67" s="23"/>
      <c r="N67" s="36"/>
      <c r="O67" s="5"/>
      <c r="P67" s="5"/>
      <c r="Q67" s="30"/>
      <c r="R67" s="19"/>
      <c r="S67" s="33"/>
      <c r="T67" s="5"/>
      <c r="U67" s="5"/>
      <c r="V67" s="30"/>
      <c r="W67" s="23"/>
      <c r="X67" s="59">
        <f t="shared" si="1"/>
      </c>
      <c r="Y67" s="28">
        <f t="shared" si="2"/>
      </c>
      <c r="Z67" s="45"/>
      <c r="AA67" s="46"/>
      <c r="AB67" s="47"/>
      <c r="AC67" s="46"/>
      <c r="AD67" s="57"/>
    </row>
    <row r="68" spans="1:30" s="1" customFormat="1" ht="13.5">
      <c r="A68" s="15"/>
      <c r="B68" s="4"/>
      <c r="C68" s="5"/>
      <c r="D68" s="5"/>
      <c r="E68" s="5"/>
      <c r="F68" s="5"/>
      <c r="G68" s="5"/>
      <c r="H68" s="19"/>
      <c r="I68" s="33"/>
      <c r="J68" s="5"/>
      <c r="K68" s="5"/>
      <c r="L68" s="30"/>
      <c r="M68" s="23"/>
      <c r="N68" s="36"/>
      <c r="O68" s="5"/>
      <c r="P68" s="5"/>
      <c r="Q68" s="30"/>
      <c r="R68" s="19"/>
      <c r="S68" s="33"/>
      <c r="T68" s="5"/>
      <c r="U68" s="5"/>
      <c r="V68" s="30"/>
      <c r="W68" s="23"/>
      <c r="X68" s="59">
        <f t="shared" si="1"/>
      </c>
      <c r="Y68" s="28">
        <f t="shared" si="2"/>
      </c>
      <c r="Z68" s="45"/>
      <c r="AA68" s="46"/>
      <c r="AB68" s="47"/>
      <c r="AC68" s="46"/>
      <c r="AD68" s="57"/>
    </row>
    <row r="69" spans="1:30" s="1" customFormat="1" ht="13.5">
      <c r="A69" s="15"/>
      <c r="B69" s="4"/>
      <c r="C69" s="5"/>
      <c r="D69" s="5"/>
      <c r="E69" s="5"/>
      <c r="F69" s="5"/>
      <c r="G69" s="5"/>
      <c r="H69" s="19"/>
      <c r="I69" s="33"/>
      <c r="J69" s="5"/>
      <c r="K69" s="5"/>
      <c r="L69" s="30"/>
      <c r="M69" s="23"/>
      <c r="N69" s="36"/>
      <c r="O69" s="5"/>
      <c r="P69" s="5"/>
      <c r="Q69" s="30"/>
      <c r="R69" s="19"/>
      <c r="S69" s="33"/>
      <c r="T69" s="5"/>
      <c r="U69" s="5"/>
      <c r="V69" s="30"/>
      <c r="W69" s="23"/>
      <c r="X69" s="59">
        <f t="shared" si="1"/>
      </c>
      <c r="Y69" s="28">
        <f t="shared" si="2"/>
      </c>
      <c r="Z69" s="45"/>
      <c r="AA69" s="46"/>
      <c r="AB69" s="47"/>
      <c r="AC69" s="46"/>
      <c r="AD69" s="57"/>
    </row>
    <row r="70" spans="1:30" s="1" customFormat="1" ht="13.5">
      <c r="A70" s="15"/>
      <c r="B70" s="4"/>
      <c r="C70" s="5"/>
      <c r="D70" s="5"/>
      <c r="E70" s="5"/>
      <c r="F70" s="5"/>
      <c r="G70" s="5"/>
      <c r="H70" s="19"/>
      <c r="I70" s="33"/>
      <c r="J70" s="5"/>
      <c r="K70" s="5"/>
      <c r="L70" s="30"/>
      <c r="M70" s="23"/>
      <c r="N70" s="36"/>
      <c r="O70" s="5"/>
      <c r="P70" s="5"/>
      <c r="Q70" s="30"/>
      <c r="R70" s="19"/>
      <c r="S70" s="33"/>
      <c r="T70" s="5"/>
      <c r="U70" s="5"/>
      <c r="V70" s="30"/>
      <c r="W70" s="23"/>
      <c r="X70" s="59">
        <f t="shared" si="1"/>
      </c>
      <c r="Y70" s="28">
        <f t="shared" si="2"/>
      </c>
      <c r="Z70" s="45"/>
      <c r="AA70" s="46"/>
      <c r="AB70" s="47"/>
      <c r="AC70" s="46"/>
      <c r="AD70" s="57"/>
    </row>
    <row r="71" spans="1:30" s="1" customFormat="1" ht="13.5">
      <c r="A71" s="15"/>
      <c r="B71" s="4"/>
      <c r="C71" s="5"/>
      <c r="D71" s="5"/>
      <c r="E71" s="5"/>
      <c r="F71" s="5"/>
      <c r="G71" s="5"/>
      <c r="H71" s="19"/>
      <c r="I71" s="33"/>
      <c r="J71" s="5"/>
      <c r="K71" s="5"/>
      <c r="L71" s="30"/>
      <c r="M71" s="23"/>
      <c r="N71" s="36"/>
      <c r="O71" s="5"/>
      <c r="P71" s="5"/>
      <c r="Q71" s="30"/>
      <c r="R71" s="19"/>
      <c r="S71" s="33"/>
      <c r="T71" s="5"/>
      <c r="U71" s="5"/>
      <c r="V71" s="30"/>
      <c r="W71" s="23"/>
      <c r="X71" s="59">
        <f t="shared" si="1"/>
      </c>
      <c r="Y71" s="28">
        <f t="shared" si="2"/>
      </c>
      <c r="Z71" s="45"/>
      <c r="AA71" s="46"/>
      <c r="AB71" s="47"/>
      <c r="AC71" s="46"/>
      <c r="AD71" s="57"/>
    </row>
    <row r="72" spans="1:30" s="1" customFormat="1" ht="13.5">
      <c r="A72" s="15"/>
      <c r="B72" s="4"/>
      <c r="C72" s="5"/>
      <c r="D72" s="5"/>
      <c r="E72" s="5"/>
      <c r="F72" s="5"/>
      <c r="G72" s="5"/>
      <c r="H72" s="19"/>
      <c r="I72" s="33"/>
      <c r="J72" s="5"/>
      <c r="K72" s="5"/>
      <c r="L72" s="30"/>
      <c r="M72" s="23"/>
      <c r="N72" s="36"/>
      <c r="O72" s="5"/>
      <c r="P72" s="5"/>
      <c r="Q72" s="30"/>
      <c r="R72" s="19"/>
      <c r="S72" s="33"/>
      <c r="T72" s="5"/>
      <c r="U72" s="5"/>
      <c r="V72" s="30"/>
      <c r="W72" s="23"/>
      <c r="X72" s="59">
        <f t="shared" si="1"/>
      </c>
      <c r="Y72" s="28">
        <f t="shared" si="2"/>
      </c>
      <c r="Z72" s="45"/>
      <c r="AA72" s="46"/>
      <c r="AB72" s="47"/>
      <c r="AC72" s="46"/>
      <c r="AD72" s="57"/>
    </row>
    <row r="73" spans="1:30" s="1" customFormat="1" ht="13.5">
      <c r="A73" s="15"/>
      <c r="B73" s="4"/>
      <c r="C73" s="5"/>
      <c r="D73" s="5"/>
      <c r="E73" s="5"/>
      <c r="F73" s="5"/>
      <c r="G73" s="5"/>
      <c r="H73" s="19"/>
      <c r="I73" s="33"/>
      <c r="J73" s="5"/>
      <c r="K73" s="5"/>
      <c r="L73" s="30"/>
      <c r="M73" s="23"/>
      <c r="N73" s="36"/>
      <c r="O73" s="5"/>
      <c r="P73" s="5"/>
      <c r="Q73" s="30"/>
      <c r="R73" s="19"/>
      <c r="S73" s="33"/>
      <c r="T73" s="5"/>
      <c r="U73" s="5"/>
      <c r="V73" s="30"/>
      <c r="W73" s="23"/>
      <c r="X73" s="59">
        <f t="shared" si="1"/>
      </c>
      <c r="Y73" s="28">
        <f t="shared" si="2"/>
      </c>
      <c r="Z73" s="45"/>
      <c r="AA73" s="46"/>
      <c r="AB73" s="47"/>
      <c r="AC73" s="46"/>
      <c r="AD73" s="57"/>
    </row>
    <row r="74" spans="1:30" s="1" customFormat="1" ht="13.5">
      <c r="A74" s="15"/>
      <c r="B74" s="4"/>
      <c r="C74" s="5"/>
      <c r="D74" s="5"/>
      <c r="E74" s="5"/>
      <c r="F74" s="5"/>
      <c r="G74" s="5"/>
      <c r="H74" s="19"/>
      <c r="I74" s="33"/>
      <c r="J74" s="5"/>
      <c r="K74" s="5"/>
      <c r="L74" s="30"/>
      <c r="M74" s="23"/>
      <c r="N74" s="36"/>
      <c r="O74" s="5"/>
      <c r="P74" s="5"/>
      <c r="Q74" s="30"/>
      <c r="R74" s="19"/>
      <c r="S74" s="33"/>
      <c r="T74" s="5"/>
      <c r="U74" s="5"/>
      <c r="V74" s="30"/>
      <c r="W74" s="23"/>
      <c r="X74" s="59">
        <f t="shared" si="1"/>
      </c>
      <c r="Y74" s="28">
        <f t="shared" si="2"/>
      </c>
      <c r="Z74" s="45"/>
      <c r="AA74" s="46"/>
      <c r="AB74" s="47"/>
      <c r="AC74" s="46"/>
      <c r="AD74" s="57"/>
    </row>
    <row r="75" spans="1:30" s="1" customFormat="1" ht="13.5">
      <c r="A75" s="15"/>
      <c r="B75" s="4"/>
      <c r="C75" s="5"/>
      <c r="D75" s="5"/>
      <c r="E75" s="5"/>
      <c r="F75" s="5"/>
      <c r="G75" s="5"/>
      <c r="H75" s="19"/>
      <c r="I75" s="33"/>
      <c r="J75" s="5"/>
      <c r="K75" s="5"/>
      <c r="L75" s="30"/>
      <c r="M75" s="23"/>
      <c r="N75" s="36"/>
      <c r="O75" s="5"/>
      <c r="P75" s="5"/>
      <c r="Q75" s="30"/>
      <c r="R75" s="19"/>
      <c r="S75" s="33"/>
      <c r="T75" s="5"/>
      <c r="U75" s="5"/>
      <c r="V75" s="30"/>
      <c r="W75" s="23"/>
      <c r="X75" s="59">
        <f t="shared" si="1"/>
      </c>
      <c r="Y75" s="28">
        <f aca="true" t="shared" si="3" ref="Y75:Y106">IF(C75="","",LEN(C75)+LEN(D75))</f>
      </c>
      <c r="Z75" s="45"/>
      <c r="AA75" s="46"/>
      <c r="AB75" s="47"/>
      <c r="AC75" s="46"/>
      <c r="AD75" s="57"/>
    </row>
    <row r="76" spans="1:30" s="1" customFormat="1" ht="13.5">
      <c r="A76" s="15"/>
      <c r="B76" s="4"/>
      <c r="C76" s="5"/>
      <c r="D76" s="5"/>
      <c r="E76" s="5"/>
      <c r="F76" s="5"/>
      <c r="G76" s="5"/>
      <c r="H76" s="19"/>
      <c r="I76" s="33"/>
      <c r="J76" s="5"/>
      <c r="K76" s="5"/>
      <c r="L76" s="30"/>
      <c r="M76" s="23"/>
      <c r="N76" s="36"/>
      <c r="O76" s="5"/>
      <c r="P76" s="5"/>
      <c r="Q76" s="30"/>
      <c r="R76" s="19"/>
      <c r="S76" s="33"/>
      <c r="T76" s="5"/>
      <c r="U76" s="5"/>
      <c r="V76" s="30"/>
      <c r="W76" s="23"/>
      <c r="X76" s="59">
        <f aca="true" t="shared" si="4" ref="X76:X130">IF(I76&amp;N76="","",COUNTA(I76,N76,S76))</f>
      </c>
      <c r="Y76" s="28">
        <f t="shared" si="3"/>
      </c>
      <c r="Z76" s="45"/>
      <c r="AA76" s="46"/>
      <c r="AB76" s="47"/>
      <c r="AC76" s="46"/>
      <c r="AD76" s="57"/>
    </row>
    <row r="77" spans="1:30" s="1" customFormat="1" ht="13.5">
      <c r="A77" s="15"/>
      <c r="B77" s="4"/>
      <c r="C77" s="5"/>
      <c r="D77" s="5"/>
      <c r="E77" s="5"/>
      <c r="F77" s="5"/>
      <c r="G77" s="5"/>
      <c r="H77" s="19"/>
      <c r="I77" s="33"/>
      <c r="J77" s="5"/>
      <c r="K77" s="5"/>
      <c r="L77" s="30"/>
      <c r="M77" s="23"/>
      <c r="N77" s="36"/>
      <c r="O77" s="5"/>
      <c r="P77" s="5"/>
      <c r="Q77" s="30"/>
      <c r="R77" s="19"/>
      <c r="S77" s="33"/>
      <c r="T77" s="5"/>
      <c r="U77" s="5"/>
      <c r="V77" s="30"/>
      <c r="W77" s="23"/>
      <c r="X77" s="59">
        <f t="shared" si="4"/>
      </c>
      <c r="Y77" s="28">
        <f t="shared" si="3"/>
      </c>
      <c r="Z77" s="45"/>
      <c r="AA77" s="46"/>
      <c r="AB77" s="47"/>
      <c r="AC77" s="46"/>
      <c r="AD77" s="57"/>
    </row>
    <row r="78" spans="1:30" s="1" customFormat="1" ht="13.5">
      <c r="A78" s="15"/>
      <c r="B78" s="4"/>
      <c r="C78" s="5"/>
      <c r="D78" s="5"/>
      <c r="E78" s="5"/>
      <c r="F78" s="5"/>
      <c r="G78" s="5"/>
      <c r="H78" s="19"/>
      <c r="I78" s="33"/>
      <c r="J78" s="5"/>
      <c r="K78" s="5"/>
      <c r="L78" s="30"/>
      <c r="M78" s="23"/>
      <c r="N78" s="36"/>
      <c r="O78" s="5"/>
      <c r="P78" s="5"/>
      <c r="Q78" s="30"/>
      <c r="R78" s="19"/>
      <c r="S78" s="33"/>
      <c r="T78" s="5"/>
      <c r="U78" s="5"/>
      <c r="V78" s="30"/>
      <c r="W78" s="23"/>
      <c r="X78" s="59">
        <f t="shared" si="4"/>
      </c>
      <c r="Y78" s="28">
        <f t="shared" si="3"/>
      </c>
      <c r="Z78" s="45"/>
      <c r="AA78" s="46"/>
      <c r="AB78" s="47"/>
      <c r="AC78" s="46"/>
      <c r="AD78" s="57"/>
    </row>
    <row r="79" spans="1:30" s="1" customFormat="1" ht="13.5">
      <c r="A79" s="15"/>
      <c r="B79" s="4"/>
      <c r="C79" s="5"/>
      <c r="D79" s="5"/>
      <c r="E79" s="5"/>
      <c r="F79" s="5"/>
      <c r="G79" s="5"/>
      <c r="H79" s="19"/>
      <c r="I79" s="33"/>
      <c r="J79" s="5"/>
      <c r="K79" s="5"/>
      <c r="L79" s="30"/>
      <c r="M79" s="23"/>
      <c r="N79" s="36"/>
      <c r="O79" s="5"/>
      <c r="P79" s="5"/>
      <c r="Q79" s="30"/>
      <c r="R79" s="19"/>
      <c r="S79" s="33"/>
      <c r="T79" s="5"/>
      <c r="U79" s="5"/>
      <c r="V79" s="30"/>
      <c r="W79" s="23"/>
      <c r="X79" s="59">
        <f t="shared" si="4"/>
      </c>
      <c r="Y79" s="28">
        <f t="shared" si="3"/>
      </c>
      <c r="Z79" s="45"/>
      <c r="AA79" s="46"/>
      <c r="AB79" s="47"/>
      <c r="AC79" s="46"/>
      <c r="AD79" s="57"/>
    </row>
    <row r="80" spans="1:30" s="1" customFormat="1" ht="13.5">
      <c r="A80" s="15"/>
      <c r="B80" s="4"/>
      <c r="C80" s="5"/>
      <c r="D80" s="5"/>
      <c r="E80" s="5"/>
      <c r="F80" s="5"/>
      <c r="G80" s="5"/>
      <c r="H80" s="19"/>
      <c r="I80" s="33"/>
      <c r="J80" s="5"/>
      <c r="K80" s="5"/>
      <c r="L80" s="30"/>
      <c r="M80" s="23"/>
      <c r="N80" s="36"/>
      <c r="O80" s="5"/>
      <c r="P80" s="5"/>
      <c r="Q80" s="30"/>
      <c r="R80" s="19"/>
      <c r="S80" s="33"/>
      <c r="T80" s="5"/>
      <c r="U80" s="5"/>
      <c r="V80" s="30"/>
      <c r="W80" s="23"/>
      <c r="X80" s="59">
        <f t="shared" si="4"/>
      </c>
      <c r="Y80" s="28">
        <f t="shared" si="3"/>
      </c>
      <c r="Z80" s="45"/>
      <c r="AA80" s="46"/>
      <c r="AB80" s="47"/>
      <c r="AC80" s="46"/>
      <c r="AD80" s="57"/>
    </row>
    <row r="81" spans="1:30" s="1" customFormat="1" ht="13.5">
      <c r="A81" s="15"/>
      <c r="B81" s="4"/>
      <c r="C81" s="5"/>
      <c r="D81" s="5"/>
      <c r="E81" s="5"/>
      <c r="F81" s="5"/>
      <c r="G81" s="5"/>
      <c r="H81" s="19"/>
      <c r="I81" s="33"/>
      <c r="J81" s="5"/>
      <c r="K81" s="5"/>
      <c r="L81" s="30"/>
      <c r="M81" s="23"/>
      <c r="N81" s="36"/>
      <c r="O81" s="5"/>
      <c r="P81" s="5"/>
      <c r="Q81" s="30"/>
      <c r="R81" s="19"/>
      <c r="S81" s="33"/>
      <c r="T81" s="5"/>
      <c r="U81" s="5"/>
      <c r="V81" s="30"/>
      <c r="W81" s="23"/>
      <c r="X81" s="59">
        <f t="shared" si="4"/>
      </c>
      <c r="Y81" s="28">
        <f t="shared" si="3"/>
      </c>
      <c r="Z81" s="45"/>
      <c r="AA81" s="46"/>
      <c r="AB81" s="47"/>
      <c r="AC81" s="46"/>
      <c r="AD81" s="57"/>
    </row>
    <row r="82" spans="1:30" s="1" customFormat="1" ht="13.5">
      <c r="A82" s="15"/>
      <c r="B82" s="4"/>
      <c r="C82" s="5"/>
      <c r="D82" s="5"/>
      <c r="E82" s="5"/>
      <c r="F82" s="5"/>
      <c r="G82" s="5"/>
      <c r="H82" s="19"/>
      <c r="I82" s="33"/>
      <c r="J82" s="5"/>
      <c r="K82" s="5"/>
      <c r="L82" s="30"/>
      <c r="M82" s="23"/>
      <c r="N82" s="36"/>
      <c r="O82" s="5"/>
      <c r="P82" s="5"/>
      <c r="Q82" s="30"/>
      <c r="R82" s="19"/>
      <c r="S82" s="33"/>
      <c r="T82" s="5"/>
      <c r="U82" s="5"/>
      <c r="V82" s="30"/>
      <c r="W82" s="23"/>
      <c r="X82" s="59">
        <f t="shared" si="4"/>
      </c>
      <c r="Y82" s="28">
        <f t="shared" si="3"/>
      </c>
      <c r="Z82" s="45"/>
      <c r="AA82" s="46"/>
      <c r="AB82" s="47"/>
      <c r="AC82" s="46"/>
      <c r="AD82" s="57"/>
    </row>
    <row r="83" spans="1:30" s="1" customFormat="1" ht="13.5">
      <c r="A83" s="15"/>
      <c r="B83" s="4"/>
      <c r="C83" s="5"/>
      <c r="D83" s="5"/>
      <c r="E83" s="5"/>
      <c r="F83" s="5"/>
      <c r="G83" s="5"/>
      <c r="H83" s="19"/>
      <c r="I83" s="33"/>
      <c r="J83" s="5"/>
      <c r="K83" s="5"/>
      <c r="L83" s="30"/>
      <c r="M83" s="23"/>
      <c r="N83" s="36"/>
      <c r="O83" s="5"/>
      <c r="P83" s="5"/>
      <c r="Q83" s="30"/>
      <c r="R83" s="19"/>
      <c r="S83" s="33"/>
      <c r="T83" s="5"/>
      <c r="U83" s="5"/>
      <c r="V83" s="30"/>
      <c r="W83" s="23"/>
      <c r="X83" s="59">
        <f t="shared" si="4"/>
      </c>
      <c r="Y83" s="28">
        <f t="shared" si="3"/>
      </c>
      <c r="Z83" s="45"/>
      <c r="AA83" s="46"/>
      <c r="AB83" s="47"/>
      <c r="AC83" s="46"/>
      <c r="AD83" s="57"/>
    </row>
    <row r="84" spans="1:30" s="1" customFormat="1" ht="13.5">
      <c r="A84" s="15"/>
      <c r="B84" s="4"/>
      <c r="C84" s="5"/>
      <c r="D84" s="5"/>
      <c r="E84" s="5"/>
      <c r="F84" s="5"/>
      <c r="G84" s="5"/>
      <c r="H84" s="19"/>
      <c r="I84" s="33"/>
      <c r="J84" s="5"/>
      <c r="K84" s="5"/>
      <c r="L84" s="30"/>
      <c r="M84" s="23"/>
      <c r="N84" s="36"/>
      <c r="O84" s="5"/>
      <c r="P84" s="5"/>
      <c r="Q84" s="30"/>
      <c r="R84" s="19"/>
      <c r="S84" s="33"/>
      <c r="T84" s="5"/>
      <c r="U84" s="5"/>
      <c r="V84" s="30"/>
      <c r="W84" s="23"/>
      <c r="X84" s="59">
        <f t="shared" si="4"/>
      </c>
      <c r="Y84" s="28">
        <f t="shared" si="3"/>
      </c>
      <c r="Z84" s="45"/>
      <c r="AA84" s="46"/>
      <c r="AB84" s="47"/>
      <c r="AC84" s="46"/>
      <c r="AD84" s="57"/>
    </row>
    <row r="85" spans="1:30" s="1" customFormat="1" ht="13.5">
      <c r="A85" s="15"/>
      <c r="B85" s="4"/>
      <c r="C85" s="5"/>
      <c r="D85" s="5"/>
      <c r="E85" s="5"/>
      <c r="F85" s="5"/>
      <c r="G85" s="5"/>
      <c r="H85" s="19"/>
      <c r="I85" s="33"/>
      <c r="J85" s="5"/>
      <c r="K85" s="5"/>
      <c r="L85" s="30"/>
      <c r="M85" s="23"/>
      <c r="N85" s="36"/>
      <c r="O85" s="5"/>
      <c r="P85" s="5"/>
      <c r="Q85" s="30"/>
      <c r="R85" s="19"/>
      <c r="S85" s="33"/>
      <c r="T85" s="5"/>
      <c r="U85" s="5"/>
      <c r="V85" s="30"/>
      <c r="W85" s="23"/>
      <c r="X85" s="59">
        <f t="shared" si="4"/>
      </c>
      <c r="Y85" s="28">
        <f t="shared" si="3"/>
      </c>
      <c r="Z85" s="45"/>
      <c r="AA85" s="46"/>
      <c r="AB85" s="47"/>
      <c r="AC85" s="46"/>
      <c r="AD85" s="57"/>
    </row>
    <row r="86" spans="1:30" s="1" customFormat="1" ht="13.5">
      <c r="A86" s="15"/>
      <c r="B86" s="4"/>
      <c r="C86" s="5"/>
      <c r="D86" s="5"/>
      <c r="E86" s="5"/>
      <c r="F86" s="5"/>
      <c r="G86" s="5"/>
      <c r="H86" s="19"/>
      <c r="I86" s="33"/>
      <c r="J86" s="5"/>
      <c r="K86" s="5"/>
      <c r="L86" s="30"/>
      <c r="M86" s="23"/>
      <c r="N86" s="36"/>
      <c r="O86" s="5"/>
      <c r="P86" s="5"/>
      <c r="Q86" s="30"/>
      <c r="R86" s="19"/>
      <c r="S86" s="33"/>
      <c r="T86" s="5"/>
      <c r="U86" s="5"/>
      <c r="V86" s="30"/>
      <c r="W86" s="23"/>
      <c r="X86" s="59">
        <f t="shared" si="4"/>
      </c>
      <c r="Y86" s="28">
        <f t="shared" si="3"/>
      </c>
      <c r="Z86" s="45"/>
      <c r="AA86" s="46"/>
      <c r="AB86" s="47"/>
      <c r="AC86" s="46"/>
      <c r="AD86" s="57"/>
    </row>
    <row r="87" spans="1:30" s="1" customFormat="1" ht="13.5">
      <c r="A87" s="15"/>
      <c r="B87" s="4"/>
      <c r="C87" s="5"/>
      <c r="D87" s="5"/>
      <c r="E87" s="5"/>
      <c r="F87" s="5"/>
      <c r="G87" s="5"/>
      <c r="H87" s="19"/>
      <c r="I87" s="33"/>
      <c r="J87" s="5"/>
      <c r="K87" s="5"/>
      <c r="L87" s="30"/>
      <c r="M87" s="23"/>
      <c r="N87" s="36"/>
      <c r="O87" s="5"/>
      <c r="P87" s="5"/>
      <c r="Q87" s="30"/>
      <c r="R87" s="19"/>
      <c r="S87" s="33"/>
      <c r="T87" s="5"/>
      <c r="U87" s="5"/>
      <c r="V87" s="30"/>
      <c r="W87" s="23"/>
      <c r="X87" s="59">
        <f t="shared" si="4"/>
      </c>
      <c r="Y87" s="28">
        <f t="shared" si="3"/>
      </c>
      <c r="Z87" s="45"/>
      <c r="AA87" s="46"/>
      <c r="AB87" s="47"/>
      <c r="AC87" s="46"/>
      <c r="AD87" s="57"/>
    </row>
    <row r="88" spans="1:30" s="1" customFormat="1" ht="13.5">
      <c r="A88" s="15"/>
      <c r="B88" s="4"/>
      <c r="C88" s="5"/>
      <c r="D88" s="5"/>
      <c r="E88" s="5"/>
      <c r="F88" s="5"/>
      <c r="G88" s="5"/>
      <c r="H88" s="19"/>
      <c r="I88" s="33"/>
      <c r="J88" s="5"/>
      <c r="K88" s="5"/>
      <c r="L88" s="30"/>
      <c r="M88" s="23"/>
      <c r="N88" s="36"/>
      <c r="O88" s="5"/>
      <c r="P88" s="5"/>
      <c r="Q88" s="30"/>
      <c r="R88" s="19"/>
      <c r="S88" s="33"/>
      <c r="T88" s="5"/>
      <c r="U88" s="5"/>
      <c r="V88" s="30"/>
      <c r="W88" s="23"/>
      <c r="X88" s="59">
        <f t="shared" si="4"/>
      </c>
      <c r="Y88" s="28">
        <f t="shared" si="3"/>
      </c>
      <c r="Z88" s="45"/>
      <c r="AA88" s="46"/>
      <c r="AB88" s="47"/>
      <c r="AC88" s="46"/>
      <c r="AD88" s="57"/>
    </row>
    <row r="89" spans="1:30" s="1" customFormat="1" ht="13.5">
      <c r="A89" s="15"/>
      <c r="B89" s="4"/>
      <c r="C89" s="5"/>
      <c r="D89" s="5"/>
      <c r="E89" s="5"/>
      <c r="F89" s="5"/>
      <c r="G89" s="5"/>
      <c r="H89" s="19"/>
      <c r="I89" s="33"/>
      <c r="J89" s="5"/>
      <c r="K89" s="5"/>
      <c r="L89" s="30"/>
      <c r="M89" s="23"/>
      <c r="N89" s="36"/>
      <c r="O89" s="5"/>
      <c r="P89" s="5"/>
      <c r="Q89" s="30"/>
      <c r="R89" s="19"/>
      <c r="S89" s="33"/>
      <c r="T89" s="5"/>
      <c r="U89" s="5"/>
      <c r="V89" s="30"/>
      <c r="W89" s="23"/>
      <c r="X89" s="59">
        <f t="shared" si="4"/>
      </c>
      <c r="Y89" s="28">
        <f t="shared" si="3"/>
      </c>
      <c r="Z89" s="45"/>
      <c r="AA89" s="46"/>
      <c r="AB89" s="47"/>
      <c r="AC89" s="46"/>
      <c r="AD89" s="57"/>
    </row>
    <row r="90" spans="1:30" s="1" customFormat="1" ht="13.5">
      <c r="A90" s="15"/>
      <c r="B90" s="4"/>
      <c r="C90" s="5"/>
      <c r="D90" s="5"/>
      <c r="E90" s="5"/>
      <c r="F90" s="5"/>
      <c r="G90" s="5"/>
      <c r="H90" s="19"/>
      <c r="I90" s="33"/>
      <c r="J90" s="5"/>
      <c r="K90" s="5"/>
      <c r="L90" s="30"/>
      <c r="M90" s="23"/>
      <c r="N90" s="36"/>
      <c r="O90" s="5"/>
      <c r="P90" s="5"/>
      <c r="Q90" s="30"/>
      <c r="R90" s="19"/>
      <c r="S90" s="33"/>
      <c r="T90" s="5"/>
      <c r="U90" s="5"/>
      <c r="V90" s="30"/>
      <c r="W90" s="23"/>
      <c r="X90" s="59">
        <f t="shared" si="4"/>
      </c>
      <c r="Y90" s="28">
        <f t="shared" si="3"/>
      </c>
      <c r="Z90" s="45"/>
      <c r="AA90" s="46"/>
      <c r="AB90" s="47"/>
      <c r="AC90" s="46"/>
      <c r="AD90" s="57"/>
    </row>
    <row r="91" spans="1:30" s="1" customFormat="1" ht="13.5">
      <c r="A91" s="15"/>
      <c r="B91" s="4"/>
      <c r="C91" s="5"/>
      <c r="D91" s="5"/>
      <c r="E91" s="5"/>
      <c r="F91" s="5"/>
      <c r="G91" s="5"/>
      <c r="H91" s="19"/>
      <c r="I91" s="33"/>
      <c r="J91" s="5"/>
      <c r="K91" s="5"/>
      <c r="L91" s="30"/>
      <c r="M91" s="23"/>
      <c r="N91" s="36"/>
      <c r="O91" s="5"/>
      <c r="P91" s="5"/>
      <c r="Q91" s="30"/>
      <c r="R91" s="19"/>
      <c r="S91" s="33"/>
      <c r="T91" s="5"/>
      <c r="U91" s="5"/>
      <c r="V91" s="30"/>
      <c r="W91" s="23"/>
      <c r="X91" s="59">
        <f t="shared" si="4"/>
      </c>
      <c r="Y91" s="28">
        <f t="shared" si="3"/>
      </c>
      <c r="Z91" s="45"/>
      <c r="AA91" s="46"/>
      <c r="AB91" s="47"/>
      <c r="AC91" s="46"/>
      <c r="AD91" s="57"/>
    </row>
    <row r="92" spans="1:30" s="1" customFormat="1" ht="13.5">
      <c r="A92" s="15"/>
      <c r="B92" s="4"/>
      <c r="C92" s="5"/>
      <c r="D92" s="5"/>
      <c r="E92" s="5"/>
      <c r="F92" s="5"/>
      <c r="G92" s="5"/>
      <c r="H92" s="19"/>
      <c r="I92" s="33"/>
      <c r="J92" s="5"/>
      <c r="K92" s="5"/>
      <c r="L92" s="30"/>
      <c r="M92" s="23"/>
      <c r="N92" s="36"/>
      <c r="O92" s="5"/>
      <c r="P92" s="5"/>
      <c r="Q92" s="30"/>
      <c r="R92" s="19"/>
      <c r="S92" s="33"/>
      <c r="T92" s="5"/>
      <c r="U92" s="5"/>
      <c r="V92" s="30"/>
      <c r="W92" s="23"/>
      <c r="X92" s="59">
        <f t="shared" si="4"/>
      </c>
      <c r="Y92" s="28">
        <f t="shared" si="3"/>
      </c>
      <c r="Z92" s="45"/>
      <c r="AA92" s="46"/>
      <c r="AB92" s="47"/>
      <c r="AC92" s="46"/>
      <c r="AD92" s="57"/>
    </row>
    <row r="93" spans="1:30" s="1" customFormat="1" ht="13.5">
      <c r="A93" s="15"/>
      <c r="B93" s="4"/>
      <c r="C93" s="5"/>
      <c r="D93" s="5"/>
      <c r="E93" s="5"/>
      <c r="F93" s="5"/>
      <c r="G93" s="5"/>
      <c r="H93" s="19"/>
      <c r="I93" s="33"/>
      <c r="J93" s="5"/>
      <c r="K93" s="5"/>
      <c r="L93" s="30"/>
      <c r="M93" s="23"/>
      <c r="N93" s="36"/>
      <c r="O93" s="5"/>
      <c r="P93" s="5"/>
      <c r="Q93" s="30"/>
      <c r="R93" s="19"/>
      <c r="S93" s="33"/>
      <c r="T93" s="5"/>
      <c r="U93" s="5"/>
      <c r="V93" s="30"/>
      <c r="W93" s="23"/>
      <c r="X93" s="59">
        <f t="shared" si="4"/>
      </c>
      <c r="Y93" s="28">
        <f t="shared" si="3"/>
      </c>
      <c r="Z93" s="45"/>
      <c r="AA93" s="46"/>
      <c r="AB93" s="47"/>
      <c r="AC93" s="46"/>
      <c r="AD93" s="57"/>
    </row>
    <row r="94" spans="1:30" s="1" customFormat="1" ht="13.5">
      <c r="A94" s="15"/>
      <c r="B94" s="4"/>
      <c r="C94" s="5"/>
      <c r="D94" s="5"/>
      <c r="E94" s="5"/>
      <c r="F94" s="5"/>
      <c r="G94" s="5"/>
      <c r="H94" s="19"/>
      <c r="I94" s="33"/>
      <c r="J94" s="5"/>
      <c r="K94" s="5"/>
      <c r="L94" s="30"/>
      <c r="M94" s="23"/>
      <c r="N94" s="36"/>
      <c r="O94" s="5"/>
      <c r="P94" s="5"/>
      <c r="Q94" s="30"/>
      <c r="R94" s="19"/>
      <c r="S94" s="33"/>
      <c r="T94" s="5"/>
      <c r="U94" s="5"/>
      <c r="V94" s="30"/>
      <c r="W94" s="23"/>
      <c r="X94" s="59">
        <f t="shared" si="4"/>
      </c>
      <c r="Y94" s="28">
        <f t="shared" si="3"/>
      </c>
      <c r="Z94" s="45"/>
      <c r="AA94" s="46"/>
      <c r="AB94" s="47"/>
      <c r="AC94" s="46"/>
      <c r="AD94" s="57"/>
    </row>
    <row r="95" spans="1:30" s="1" customFormat="1" ht="13.5">
      <c r="A95" s="15"/>
      <c r="B95" s="4"/>
      <c r="C95" s="5"/>
      <c r="D95" s="5"/>
      <c r="E95" s="5"/>
      <c r="F95" s="5"/>
      <c r="G95" s="5"/>
      <c r="H95" s="19"/>
      <c r="I95" s="33"/>
      <c r="J95" s="5"/>
      <c r="K95" s="5"/>
      <c r="L95" s="30"/>
      <c r="M95" s="23"/>
      <c r="N95" s="36"/>
      <c r="O95" s="5"/>
      <c r="P95" s="5"/>
      <c r="Q95" s="30"/>
      <c r="R95" s="19"/>
      <c r="S95" s="33"/>
      <c r="T95" s="5"/>
      <c r="U95" s="5"/>
      <c r="V95" s="30"/>
      <c r="W95" s="23"/>
      <c r="X95" s="59">
        <f t="shared" si="4"/>
      </c>
      <c r="Y95" s="28">
        <f t="shared" si="3"/>
      </c>
      <c r="Z95" s="45"/>
      <c r="AA95" s="46"/>
      <c r="AB95" s="47"/>
      <c r="AC95" s="46"/>
      <c r="AD95" s="57"/>
    </row>
    <row r="96" spans="1:30" s="1" customFormat="1" ht="13.5">
      <c r="A96" s="15"/>
      <c r="B96" s="4"/>
      <c r="C96" s="5"/>
      <c r="D96" s="5"/>
      <c r="E96" s="5"/>
      <c r="F96" s="5"/>
      <c r="G96" s="5"/>
      <c r="H96" s="19"/>
      <c r="I96" s="33"/>
      <c r="J96" s="5"/>
      <c r="K96" s="5"/>
      <c r="L96" s="30"/>
      <c r="M96" s="23"/>
      <c r="N96" s="36"/>
      <c r="O96" s="5"/>
      <c r="P96" s="5"/>
      <c r="Q96" s="30"/>
      <c r="R96" s="19"/>
      <c r="S96" s="33"/>
      <c r="T96" s="5"/>
      <c r="U96" s="5"/>
      <c r="V96" s="30"/>
      <c r="W96" s="23"/>
      <c r="X96" s="59">
        <f t="shared" si="4"/>
      </c>
      <c r="Y96" s="28">
        <f t="shared" si="3"/>
      </c>
      <c r="Z96" s="45"/>
      <c r="AA96" s="46"/>
      <c r="AB96" s="47"/>
      <c r="AC96" s="46"/>
      <c r="AD96" s="57"/>
    </row>
    <row r="97" spans="1:30" s="1" customFormat="1" ht="13.5">
      <c r="A97" s="15"/>
      <c r="B97" s="4"/>
      <c r="C97" s="5"/>
      <c r="D97" s="5"/>
      <c r="E97" s="5"/>
      <c r="F97" s="5"/>
      <c r="G97" s="5"/>
      <c r="H97" s="19"/>
      <c r="I97" s="33"/>
      <c r="J97" s="5"/>
      <c r="K97" s="5"/>
      <c r="L97" s="30"/>
      <c r="M97" s="23"/>
      <c r="N97" s="36"/>
      <c r="O97" s="5"/>
      <c r="P97" s="5"/>
      <c r="Q97" s="30"/>
      <c r="R97" s="19"/>
      <c r="S97" s="33"/>
      <c r="T97" s="5"/>
      <c r="U97" s="5"/>
      <c r="V97" s="30"/>
      <c r="W97" s="23"/>
      <c r="X97" s="59">
        <f t="shared" si="4"/>
      </c>
      <c r="Y97" s="28">
        <f t="shared" si="3"/>
      </c>
      <c r="Z97" s="45"/>
      <c r="AA97" s="46"/>
      <c r="AB97" s="47"/>
      <c r="AC97" s="46"/>
      <c r="AD97" s="57"/>
    </row>
    <row r="98" spans="1:30" s="1" customFormat="1" ht="13.5">
      <c r="A98" s="15"/>
      <c r="B98" s="4"/>
      <c r="C98" s="5"/>
      <c r="D98" s="5"/>
      <c r="E98" s="5"/>
      <c r="F98" s="5"/>
      <c r="G98" s="5"/>
      <c r="H98" s="19"/>
      <c r="I98" s="33"/>
      <c r="J98" s="5"/>
      <c r="K98" s="5"/>
      <c r="L98" s="30"/>
      <c r="M98" s="23"/>
      <c r="N98" s="36"/>
      <c r="O98" s="5"/>
      <c r="P98" s="5"/>
      <c r="Q98" s="30"/>
      <c r="R98" s="19"/>
      <c r="S98" s="33"/>
      <c r="T98" s="5"/>
      <c r="U98" s="5"/>
      <c r="V98" s="30"/>
      <c r="W98" s="23"/>
      <c r="X98" s="59">
        <f t="shared" si="4"/>
      </c>
      <c r="Y98" s="28">
        <f t="shared" si="3"/>
      </c>
      <c r="Z98" s="45"/>
      <c r="AA98" s="46"/>
      <c r="AB98" s="47"/>
      <c r="AC98" s="46"/>
      <c r="AD98" s="57"/>
    </row>
    <row r="99" spans="1:30" s="1" customFormat="1" ht="13.5">
      <c r="A99" s="15"/>
      <c r="B99" s="4"/>
      <c r="C99" s="5"/>
      <c r="D99" s="5"/>
      <c r="E99" s="5"/>
      <c r="F99" s="5"/>
      <c r="G99" s="5"/>
      <c r="H99" s="19"/>
      <c r="I99" s="33"/>
      <c r="J99" s="5"/>
      <c r="K99" s="5"/>
      <c r="L99" s="30"/>
      <c r="M99" s="23"/>
      <c r="N99" s="36"/>
      <c r="O99" s="5"/>
      <c r="P99" s="5"/>
      <c r="Q99" s="30"/>
      <c r="R99" s="19"/>
      <c r="S99" s="33"/>
      <c r="T99" s="5"/>
      <c r="U99" s="5"/>
      <c r="V99" s="30"/>
      <c r="W99" s="23"/>
      <c r="X99" s="59">
        <f t="shared" si="4"/>
      </c>
      <c r="Y99" s="28">
        <f t="shared" si="3"/>
      </c>
      <c r="Z99" s="45"/>
      <c r="AA99" s="46"/>
      <c r="AB99" s="47"/>
      <c r="AC99" s="46"/>
      <c r="AD99" s="57"/>
    </row>
    <row r="100" spans="1:30" s="1" customFormat="1" ht="13.5">
      <c r="A100" s="15"/>
      <c r="B100" s="4"/>
      <c r="C100" s="5"/>
      <c r="D100" s="5"/>
      <c r="E100" s="5"/>
      <c r="F100" s="5"/>
      <c r="G100" s="5"/>
      <c r="H100" s="19"/>
      <c r="I100" s="33"/>
      <c r="J100" s="5"/>
      <c r="K100" s="5"/>
      <c r="L100" s="30"/>
      <c r="M100" s="23"/>
      <c r="N100" s="36"/>
      <c r="O100" s="5"/>
      <c r="P100" s="5"/>
      <c r="Q100" s="30"/>
      <c r="R100" s="19"/>
      <c r="S100" s="33"/>
      <c r="T100" s="5"/>
      <c r="U100" s="5"/>
      <c r="V100" s="30"/>
      <c r="W100" s="23"/>
      <c r="X100" s="59">
        <f t="shared" si="4"/>
      </c>
      <c r="Y100" s="28">
        <f t="shared" si="3"/>
      </c>
      <c r="Z100" s="45"/>
      <c r="AA100" s="46"/>
      <c r="AB100" s="47"/>
      <c r="AC100" s="46"/>
      <c r="AD100" s="57"/>
    </row>
    <row r="101" spans="1:30" s="1" customFormat="1" ht="13.5">
      <c r="A101" s="15"/>
      <c r="B101" s="4"/>
      <c r="C101" s="5"/>
      <c r="D101" s="5"/>
      <c r="E101" s="5"/>
      <c r="F101" s="5"/>
      <c r="G101" s="5"/>
      <c r="H101" s="19"/>
      <c r="I101" s="33"/>
      <c r="J101" s="5"/>
      <c r="K101" s="5"/>
      <c r="L101" s="30"/>
      <c r="M101" s="23"/>
      <c r="N101" s="36"/>
      <c r="O101" s="5"/>
      <c r="P101" s="5"/>
      <c r="Q101" s="30"/>
      <c r="R101" s="19"/>
      <c r="S101" s="33"/>
      <c r="T101" s="5"/>
      <c r="U101" s="5"/>
      <c r="V101" s="30"/>
      <c r="W101" s="23"/>
      <c r="X101" s="59">
        <f t="shared" si="4"/>
      </c>
      <c r="Y101" s="28">
        <f t="shared" si="3"/>
      </c>
      <c r="Z101" s="45"/>
      <c r="AA101" s="46"/>
      <c r="AB101" s="47"/>
      <c r="AC101" s="46"/>
      <c r="AD101" s="57"/>
    </row>
    <row r="102" spans="1:30" s="1" customFormat="1" ht="13.5">
      <c r="A102" s="15"/>
      <c r="B102" s="4"/>
      <c r="C102" s="5"/>
      <c r="D102" s="5"/>
      <c r="E102" s="5"/>
      <c r="F102" s="5"/>
      <c r="G102" s="5"/>
      <c r="H102" s="19"/>
      <c r="I102" s="33"/>
      <c r="J102" s="5"/>
      <c r="K102" s="5"/>
      <c r="L102" s="30"/>
      <c r="M102" s="23"/>
      <c r="N102" s="36"/>
      <c r="O102" s="5"/>
      <c r="P102" s="5"/>
      <c r="Q102" s="30"/>
      <c r="R102" s="19"/>
      <c r="S102" s="33"/>
      <c r="T102" s="5"/>
      <c r="U102" s="5"/>
      <c r="V102" s="30"/>
      <c r="W102" s="23"/>
      <c r="X102" s="59">
        <f t="shared" si="4"/>
      </c>
      <c r="Y102" s="28">
        <f t="shared" si="3"/>
      </c>
      <c r="Z102" s="45"/>
      <c r="AA102" s="46"/>
      <c r="AB102" s="47"/>
      <c r="AC102" s="46"/>
      <c r="AD102" s="57"/>
    </row>
    <row r="103" spans="1:30" s="1" customFormat="1" ht="13.5">
      <c r="A103" s="15"/>
      <c r="B103" s="4"/>
      <c r="C103" s="5"/>
      <c r="D103" s="5"/>
      <c r="E103" s="5"/>
      <c r="F103" s="5"/>
      <c r="G103" s="5"/>
      <c r="H103" s="19"/>
      <c r="I103" s="33"/>
      <c r="J103" s="5"/>
      <c r="K103" s="5"/>
      <c r="L103" s="30"/>
      <c r="M103" s="23"/>
      <c r="N103" s="36"/>
      <c r="O103" s="5"/>
      <c r="P103" s="5"/>
      <c r="Q103" s="30"/>
      <c r="R103" s="19"/>
      <c r="S103" s="33"/>
      <c r="T103" s="5"/>
      <c r="U103" s="5"/>
      <c r="V103" s="30"/>
      <c r="W103" s="23"/>
      <c r="X103" s="59">
        <f t="shared" si="4"/>
      </c>
      <c r="Y103" s="28">
        <f t="shared" si="3"/>
      </c>
      <c r="Z103" s="45"/>
      <c r="AA103" s="46"/>
      <c r="AB103" s="47"/>
      <c r="AC103" s="46"/>
      <c r="AD103" s="57"/>
    </row>
    <row r="104" spans="1:30" s="1" customFormat="1" ht="13.5">
      <c r="A104" s="15"/>
      <c r="B104" s="4"/>
      <c r="C104" s="5"/>
      <c r="D104" s="5"/>
      <c r="E104" s="5"/>
      <c r="F104" s="5"/>
      <c r="G104" s="5"/>
      <c r="H104" s="19"/>
      <c r="I104" s="33"/>
      <c r="J104" s="5"/>
      <c r="K104" s="5"/>
      <c r="L104" s="30"/>
      <c r="M104" s="23"/>
      <c r="N104" s="36"/>
      <c r="O104" s="5"/>
      <c r="P104" s="5"/>
      <c r="Q104" s="30"/>
      <c r="R104" s="19"/>
      <c r="S104" s="33"/>
      <c r="T104" s="5"/>
      <c r="U104" s="5"/>
      <c r="V104" s="30"/>
      <c r="W104" s="23"/>
      <c r="X104" s="59">
        <f t="shared" si="4"/>
      </c>
      <c r="Y104" s="28">
        <f t="shared" si="3"/>
      </c>
      <c r="Z104" s="45"/>
      <c r="AA104" s="46"/>
      <c r="AB104" s="47"/>
      <c r="AC104" s="46"/>
      <c r="AD104" s="57"/>
    </row>
    <row r="105" spans="1:30" s="1" customFormat="1" ht="13.5">
      <c r="A105" s="15"/>
      <c r="B105" s="4"/>
      <c r="C105" s="5"/>
      <c r="D105" s="5"/>
      <c r="E105" s="5"/>
      <c r="F105" s="5"/>
      <c r="G105" s="5"/>
      <c r="H105" s="19"/>
      <c r="I105" s="33"/>
      <c r="J105" s="5"/>
      <c r="K105" s="5"/>
      <c r="L105" s="30"/>
      <c r="M105" s="23"/>
      <c r="N105" s="36"/>
      <c r="O105" s="5"/>
      <c r="P105" s="5"/>
      <c r="Q105" s="30"/>
      <c r="R105" s="19"/>
      <c r="S105" s="33"/>
      <c r="T105" s="5"/>
      <c r="U105" s="5"/>
      <c r="V105" s="30"/>
      <c r="W105" s="23"/>
      <c r="X105" s="59">
        <f t="shared" si="4"/>
      </c>
      <c r="Y105" s="28">
        <f t="shared" si="3"/>
      </c>
      <c r="Z105" s="45"/>
      <c r="AA105" s="46"/>
      <c r="AB105" s="47"/>
      <c r="AC105" s="46"/>
      <c r="AD105" s="57"/>
    </row>
    <row r="106" spans="1:30" s="1" customFormat="1" ht="13.5">
      <c r="A106" s="15"/>
      <c r="B106" s="4"/>
      <c r="C106" s="5"/>
      <c r="D106" s="5"/>
      <c r="E106" s="5"/>
      <c r="F106" s="5"/>
      <c r="G106" s="5"/>
      <c r="H106" s="19"/>
      <c r="I106" s="33"/>
      <c r="J106" s="5"/>
      <c r="K106" s="5"/>
      <c r="L106" s="30"/>
      <c r="M106" s="23"/>
      <c r="N106" s="36"/>
      <c r="O106" s="5"/>
      <c r="P106" s="5"/>
      <c r="Q106" s="30"/>
      <c r="R106" s="19"/>
      <c r="S106" s="33"/>
      <c r="T106" s="5"/>
      <c r="U106" s="5"/>
      <c r="V106" s="30"/>
      <c r="W106" s="23"/>
      <c r="X106" s="59">
        <f t="shared" si="4"/>
      </c>
      <c r="Y106" s="28">
        <f t="shared" si="3"/>
      </c>
      <c r="Z106" s="45"/>
      <c r="AA106" s="46"/>
      <c r="AB106" s="47"/>
      <c r="AC106" s="46"/>
      <c r="AD106" s="57"/>
    </row>
    <row r="107" spans="1:30" s="1" customFormat="1" ht="13.5">
      <c r="A107" s="15"/>
      <c r="B107" s="4"/>
      <c r="C107" s="5"/>
      <c r="D107" s="5"/>
      <c r="E107" s="5"/>
      <c r="F107" s="5"/>
      <c r="G107" s="5"/>
      <c r="H107" s="19"/>
      <c r="I107" s="33"/>
      <c r="J107" s="5"/>
      <c r="K107" s="5"/>
      <c r="L107" s="30"/>
      <c r="M107" s="23"/>
      <c r="N107" s="36"/>
      <c r="O107" s="5"/>
      <c r="P107" s="5"/>
      <c r="Q107" s="30"/>
      <c r="R107" s="19"/>
      <c r="S107" s="33"/>
      <c r="T107" s="5"/>
      <c r="U107" s="5"/>
      <c r="V107" s="30"/>
      <c r="W107" s="23"/>
      <c r="X107" s="59">
        <f t="shared" si="4"/>
      </c>
      <c r="Y107" s="28">
        <f aca="true" t="shared" si="5" ref="Y107:Y130">IF(C107="","",LEN(C107)+LEN(D107))</f>
      </c>
      <c r="Z107" s="45"/>
      <c r="AA107" s="46"/>
      <c r="AB107" s="47"/>
      <c r="AC107" s="46"/>
      <c r="AD107" s="57"/>
    </row>
    <row r="108" spans="1:30" s="1" customFormat="1" ht="13.5">
      <c r="A108" s="15"/>
      <c r="B108" s="4"/>
      <c r="C108" s="5"/>
      <c r="D108" s="5"/>
      <c r="E108" s="5"/>
      <c r="F108" s="5"/>
      <c r="G108" s="5"/>
      <c r="H108" s="19"/>
      <c r="I108" s="33"/>
      <c r="J108" s="5"/>
      <c r="K108" s="5"/>
      <c r="L108" s="30"/>
      <c r="M108" s="23"/>
      <c r="N108" s="36"/>
      <c r="O108" s="5"/>
      <c r="P108" s="5"/>
      <c r="Q108" s="30"/>
      <c r="R108" s="19"/>
      <c r="S108" s="33"/>
      <c r="T108" s="5"/>
      <c r="U108" s="5"/>
      <c r="V108" s="30"/>
      <c r="W108" s="23"/>
      <c r="X108" s="59">
        <f t="shared" si="4"/>
      </c>
      <c r="Y108" s="28">
        <f t="shared" si="5"/>
      </c>
      <c r="Z108" s="45"/>
      <c r="AA108" s="46"/>
      <c r="AB108" s="47"/>
      <c r="AC108" s="46"/>
      <c r="AD108" s="57"/>
    </row>
    <row r="109" spans="1:30" s="1" customFormat="1" ht="13.5">
      <c r="A109" s="15"/>
      <c r="B109" s="4"/>
      <c r="C109" s="5"/>
      <c r="D109" s="5"/>
      <c r="E109" s="5"/>
      <c r="F109" s="5"/>
      <c r="G109" s="5"/>
      <c r="H109" s="19"/>
      <c r="I109" s="33"/>
      <c r="J109" s="5"/>
      <c r="K109" s="5"/>
      <c r="L109" s="30"/>
      <c r="M109" s="23"/>
      <c r="N109" s="36"/>
      <c r="O109" s="5"/>
      <c r="P109" s="5"/>
      <c r="Q109" s="30"/>
      <c r="R109" s="19"/>
      <c r="S109" s="33"/>
      <c r="T109" s="5"/>
      <c r="U109" s="5"/>
      <c r="V109" s="30"/>
      <c r="W109" s="23"/>
      <c r="X109" s="59">
        <f t="shared" si="4"/>
      </c>
      <c r="Y109" s="28">
        <f t="shared" si="5"/>
      </c>
      <c r="Z109" s="45"/>
      <c r="AA109" s="46"/>
      <c r="AB109" s="47"/>
      <c r="AC109" s="46"/>
      <c r="AD109" s="57"/>
    </row>
    <row r="110" spans="1:30" s="1" customFormat="1" ht="13.5">
      <c r="A110" s="15"/>
      <c r="B110" s="4"/>
      <c r="C110" s="5"/>
      <c r="D110" s="5"/>
      <c r="E110" s="5"/>
      <c r="F110" s="5"/>
      <c r="G110" s="5"/>
      <c r="H110" s="19"/>
      <c r="I110" s="33"/>
      <c r="J110" s="5"/>
      <c r="K110" s="5"/>
      <c r="L110" s="30"/>
      <c r="M110" s="23"/>
      <c r="N110" s="36"/>
      <c r="O110" s="5"/>
      <c r="P110" s="5"/>
      <c r="Q110" s="30"/>
      <c r="R110" s="19"/>
      <c r="S110" s="33"/>
      <c r="T110" s="5"/>
      <c r="U110" s="5"/>
      <c r="V110" s="30"/>
      <c r="W110" s="23"/>
      <c r="X110" s="59">
        <f t="shared" si="4"/>
      </c>
      <c r="Y110" s="28">
        <f t="shared" si="5"/>
      </c>
      <c r="Z110" s="45"/>
      <c r="AA110" s="46"/>
      <c r="AB110" s="47"/>
      <c r="AC110" s="46"/>
      <c r="AD110" s="57"/>
    </row>
    <row r="111" spans="1:30" s="1" customFormat="1" ht="13.5">
      <c r="A111" s="15"/>
      <c r="B111" s="4"/>
      <c r="C111" s="5"/>
      <c r="D111" s="5"/>
      <c r="E111" s="5"/>
      <c r="F111" s="5"/>
      <c r="G111" s="5"/>
      <c r="H111" s="19"/>
      <c r="I111" s="33"/>
      <c r="J111" s="5"/>
      <c r="K111" s="5"/>
      <c r="L111" s="30"/>
      <c r="M111" s="23"/>
      <c r="N111" s="36"/>
      <c r="O111" s="5"/>
      <c r="P111" s="5"/>
      <c r="Q111" s="30"/>
      <c r="R111" s="19"/>
      <c r="S111" s="33"/>
      <c r="T111" s="5"/>
      <c r="U111" s="5"/>
      <c r="V111" s="30"/>
      <c r="W111" s="23"/>
      <c r="X111" s="59">
        <f t="shared" si="4"/>
      </c>
      <c r="Y111" s="28">
        <f t="shared" si="5"/>
      </c>
      <c r="Z111" s="45"/>
      <c r="AA111" s="46"/>
      <c r="AB111" s="47"/>
      <c r="AC111" s="46"/>
      <c r="AD111" s="57"/>
    </row>
    <row r="112" spans="1:30" s="1" customFormat="1" ht="13.5">
      <c r="A112" s="15"/>
      <c r="B112" s="4"/>
      <c r="C112" s="5"/>
      <c r="D112" s="5"/>
      <c r="E112" s="5"/>
      <c r="F112" s="5"/>
      <c r="G112" s="5"/>
      <c r="H112" s="19"/>
      <c r="I112" s="33"/>
      <c r="J112" s="5"/>
      <c r="K112" s="5"/>
      <c r="L112" s="30"/>
      <c r="M112" s="23"/>
      <c r="N112" s="36"/>
      <c r="O112" s="5"/>
      <c r="P112" s="5"/>
      <c r="Q112" s="30"/>
      <c r="R112" s="19"/>
      <c r="S112" s="33"/>
      <c r="T112" s="5"/>
      <c r="U112" s="5"/>
      <c r="V112" s="30"/>
      <c r="W112" s="23"/>
      <c r="X112" s="59">
        <f t="shared" si="4"/>
      </c>
      <c r="Y112" s="28">
        <f t="shared" si="5"/>
      </c>
      <c r="Z112" s="45"/>
      <c r="AA112" s="46"/>
      <c r="AB112" s="47"/>
      <c r="AC112" s="46"/>
      <c r="AD112" s="57"/>
    </row>
    <row r="113" spans="1:30" s="1" customFormat="1" ht="13.5">
      <c r="A113" s="15"/>
      <c r="B113" s="4"/>
      <c r="C113" s="5"/>
      <c r="D113" s="5"/>
      <c r="E113" s="5"/>
      <c r="F113" s="5"/>
      <c r="G113" s="5"/>
      <c r="H113" s="19"/>
      <c r="I113" s="33"/>
      <c r="J113" s="5"/>
      <c r="K113" s="5"/>
      <c r="L113" s="30"/>
      <c r="M113" s="23"/>
      <c r="N113" s="36"/>
      <c r="O113" s="5"/>
      <c r="P113" s="5"/>
      <c r="Q113" s="30"/>
      <c r="R113" s="19"/>
      <c r="S113" s="33"/>
      <c r="T113" s="5"/>
      <c r="U113" s="5"/>
      <c r="V113" s="30"/>
      <c r="W113" s="23"/>
      <c r="X113" s="59">
        <f t="shared" si="4"/>
      </c>
      <c r="Y113" s="28">
        <f t="shared" si="5"/>
      </c>
      <c r="Z113" s="45"/>
      <c r="AA113" s="46"/>
      <c r="AB113" s="47"/>
      <c r="AC113" s="46"/>
      <c r="AD113" s="57"/>
    </row>
    <row r="114" spans="1:30" s="1" customFormat="1" ht="13.5">
      <c r="A114" s="15"/>
      <c r="B114" s="4"/>
      <c r="C114" s="5"/>
      <c r="D114" s="5"/>
      <c r="E114" s="5"/>
      <c r="F114" s="5"/>
      <c r="G114" s="5"/>
      <c r="H114" s="19"/>
      <c r="I114" s="33"/>
      <c r="J114" s="5"/>
      <c r="K114" s="5"/>
      <c r="L114" s="30"/>
      <c r="M114" s="23"/>
      <c r="N114" s="36"/>
      <c r="O114" s="5"/>
      <c r="P114" s="5"/>
      <c r="Q114" s="30"/>
      <c r="R114" s="19"/>
      <c r="S114" s="33"/>
      <c r="T114" s="5"/>
      <c r="U114" s="5"/>
      <c r="V114" s="30"/>
      <c r="W114" s="23"/>
      <c r="X114" s="59">
        <f t="shared" si="4"/>
      </c>
      <c r="Y114" s="28">
        <f t="shared" si="5"/>
      </c>
      <c r="Z114" s="45"/>
      <c r="AA114" s="46"/>
      <c r="AB114" s="47"/>
      <c r="AC114" s="46"/>
      <c r="AD114" s="57"/>
    </row>
    <row r="115" spans="1:30" s="1" customFormat="1" ht="13.5">
      <c r="A115" s="15"/>
      <c r="B115" s="4"/>
      <c r="C115" s="5"/>
      <c r="D115" s="5"/>
      <c r="E115" s="5"/>
      <c r="F115" s="5"/>
      <c r="G115" s="5"/>
      <c r="H115" s="19"/>
      <c r="I115" s="33"/>
      <c r="J115" s="5"/>
      <c r="K115" s="5"/>
      <c r="L115" s="30"/>
      <c r="M115" s="23"/>
      <c r="N115" s="36"/>
      <c r="O115" s="5"/>
      <c r="P115" s="5"/>
      <c r="Q115" s="30"/>
      <c r="R115" s="19"/>
      <c r="S115" s="33"/>
      <c r="T115" s="5"/>
      <c r="U115" s="5"/>
      <c r="V115" s="30"/>
      <c r="W115" s="23"/>
      <c r="X115" s="59">
        <f t="shared" si="4"/>
      </c>
      <c r="Y115" s="28">
        <f t="shared" si="5"/>
      </c>
      <c r="Z115" s="45"/>
      <c r="AA115" s="46"/>
      <c r="AB115" s="47"/>
      <c r="AC115" s="46"/>
      <c r="AD115" s="57"/>
    </row>
    <row r="116" spans="1:30" s="1" customFormat="1" ht="13.5">
      <c r="A116" s="15"/>
      <c r="B116" s="4"/>
      <c r="C116" s="5"/>
      <c r="D116" s="5"/>
      <c r="E116" s="5"/>
      <c r="F116" s="5"/>
      <c r="G116" s="5"/>
      <c r="H116" s="19"/>
      <c r="I116" s="33"/>
      <c r="J116" s="5"/>
      <c r="K116" s="5"/>
      <c r="L116" s="30"/>
      <c r="M116" s="23"/>
      <c r="N116" s="36"/>
      <c r="O116" s="5"/>
      <c r="P116" s="5"/>
      <c r="Q116" s="30"/>
      <c r="R116" s="19"/>
      <c r="S116" s="33"/>
      <c r="T116" s="5"/>
      <c r="U116" s="5"/>
      <c r="V116" s="30"/>
      <c r="W116" s="23"/>
      <c r="X116" s="59">
        <f t="shared" si="4"/>
      </c>
      <c r="Y116" s="28">
        <f t="shared" si="5"/>
      </c>
      <c r="Z116" s="45"/>
      <c r="AA116" s="46"/>
      <c r="AB116" s="47"/>
      <c r="AC116" s="46"/>
      <c r="AD116" s="57"/>
    </row>
    <row r="117" spans="1:30" s="1" customFormat="1" ht="13.5">
      <c r="A117" s="15"/>
      <c r="B117" s="4"/>
      <c r="C117" s="5"/>
      <c r="D117" s="5"/>
      <c r="E117" s="5"/>
      <c r="F117" s="5"/>
      <c r="G117" s="5"/>
      <c r="H117" s="19"/>
      <c r="I117" s="33"/>
      <c r="J117" s="5"/>
      <c r="K117" s="5"/>
      <c r="L117" s="30"/>
      <c r="M117" s="23"/>
      <c r="N117" s="36"/>
      <c r="O117" s="5"/>
      <c r="P117" s="5"/>
      <c r="Q117" s="30"/>
      <c r="R117" s="19"/>
      <c r="S117" s="33"/>
      <c r="T117" s="5"/>
      <c r="U117" s="5"/>
      <c r="V117" s="30"/>
      <c r="W117" s="23"/>
      <c r="X117" s="59">
        <f t="shared" si="4"/>
      </c>
      <c r="Y117" s="28">
        <f t="shared" si="5"/>
      </c>
      <c r="Z117" s="45"/>
      <c r="AA117" s="46"/>
      <c r="AB117" s="47"/>
      <c r="AC117" s="46"/>
      <c r="AD117" s="57"/>
    </row>
    <row r="118" spans="1:30" s="1" customFormat="1" ht="13.5">
      <c r="A118" s="15"/>
      <c r="B118" s="4"/>
      <c r="C118" s="5"/>
      <c r="D118" s="5"/>
      <c r="E118" s="5"/>
      <c r="F118" s="5"/>
      <c r="G118" s="5"/>
      <c r="H118" s="19"/>
      <c r="I118" s="33"/>
      <c r="J118" s="5"/>
      <c r="K118" s="5"/>
      <c r="L118" s="30"/>
      <c r="M118" s="23"/>
      <c r="N118" s="36"/>
      <c r="O118" s="5"/>
      <c r="P118" s="5"/>
      <c r="Q118" s="30"/>
      <c r="R118" s="19"/>
      <c r="S118" s="33"/>
      <c r="T118" s="5"/>
      <c r="U118" s="5"/>
      <c r="V118" s="30"/>
      <c r="W118" s="23"/>
      <c r="X118" s="59">
        <f t="shared" si="4"/>
      </c>
      <c r="Y118" s="28">
        <f t="shared" si="5"/>
      </c>
      <c r="Z118" s="45"/>
      <c r="AA118" s="46"/>
      <c r="AB118" s="47"/>
      <c r="AC118" s="46"/>
      <c r="AD118" s="57"/>
    </row>
    <row r="119" spans="1:30" s="1" customFormat="1" ht="13.5">
      <c r="A119" s="15"/>
      <c r="B119" s="4"/>
      <c r="C119" s="5"/>
      <c r="D119" s="5"/>
      <c r="E119" s="5"/>
      <c r="F119" s="5"/>
      <c r="G119" s="5"/>
      <c r="H119" s="19"/>
      <c r="I119" s="33"/>
      <c r="J119" s="5"/>
      <c r="K119" s="5"/>
      <c r="L119" s="30"/>
      <c r="M119" s="23"/>
      <c r="N119" s="36"/>
      <c r="O119" s="5"/>
      <c r="P119" s="5"/>
      <c r="Q119" s="30"/>
      <c r="R119" s="19"/>
      <c r="S119" s="33"/>
      <c r="T119" s="5"/>
      <c r="U119" s="5"/>
      <c r="V119" s="30"/>
      <c r="W119" s="23"/>
      <c r="X119" s="59">
        <f t="shared" si="4"/>
      </c>
      <c r="Y119" s="28">
        <f t="shared" si="5"/>
      </c>
      <c r="Z119" s="45"/>
      <c r="AA119" s="46"/>
      <c r="AB119" s="47"/>
      <c r="AC119" s="46"/>
      <c r="AD119" s="57"/>
    </row>
    <row r="120" spans="1:30" s="1" customFormat="1" ht="13.5">
      <c r="A120" s="15"/>
      <c r="B120" s="4"/>
      <c r="C120" s="5"/>
      <c r="D120" s="5"/>
      <c r="E120" s="5"/>
      <c r="F120" s="5"/>
      <c r="G120" s="5"/>
      <c r="H120" s="19"/>
      <c r="I120" s="33"/>
      <c r="J120" s="5"/>
      <c r="K120" s="5"/>
      <c r="L120" s="30"/>
      <c r="M120" s="23"/>
      <c r="N120" s="36"/>
      <c r="O120" s="5"/>
      <c r="P120" s="5"/>
      <c r="Q120" s="30"/>
      <c r="R120" s="19"/>
      <c r="S120" s="33"/>
      <c r="T120" s="5"/>
      <c r="U120" s="5"/>
      <c r="V120" s="30"/>
      <c r="W120" s="23"/>
      <c r="X120" s="59">
        <f t="shared" si="4"/>
      </c>
      <c r="Y120" s="28">
        <f t="shared" si="5"/>
      </c>
      <c r="Z120" s="45"/>
      <c r="AA120" s="46"/>
      <c r="AB120" s="47"/>
      <c r="AC120" s="46"/>
      <c r="AD120" s="57"/>
    </row>
    <row r="121" spans="1:30" s="1" customFormat="1" ht="13.5">
      <c r="A121" s="15"/>
      <c r="B121" s="4"/>
      <c r="C121" s="5"/>
      <c r="D121" s="5"/>
      <c r="E121" s="5"/>
      <c r="F121" s="5"/>
      <c r="G121" s="5"/>
      <c r="H121" s="19"/>
      <c r="I121" s="33"/>
      <c r="J121" s="5"/>
      <c r="K121" s="5"/>
      <c r="L121" s="30"/>
      <c r="M121" s="23"/>
      <c r="N121" s="36"/>
      <c r="O121" s="5"/>
      <c r="P121" s="5"/>
      <c r="Q121" s="30"/>
      <c r="R121" s="19"/>
      <c r="S121" s="33"/>
      <c r="T121" s="5"/>
      <c r="U121" s="5"/>
      <c r="V121" s="30"/>
      <c r="W121" s="23"/>
      <c r="X121" s="59">
        <f t="shared" si="4"/>
      </c>
      <c r="Y121" s="28">
        <f t="shared" si="5"/>
      </c>
      <c r="Z121" s="45"/>
      <c r="AA121" s="46"/>
      <c r="AB121" s="47"/>
      <c r="AC121" s="46"/>
      <c r="AD121" s="57"/>
    </row>
    <row r="122" spans="1:30" s="1" customFormat="1" ht="13.5">
      <c r="A122" s="15"/>
      <c r="B122" s="4"/>
      <c r="C122" s="5"/>
      <c r="D122" s="5"/>
      <c r="E122" s="5"/>
      <c r="F122" s="5"/>
      <c r="G122" s="5"/>
      <c r="H122" s="19"/>
      <c r="I122" s="33"/>
      <c r="J122" s="5"/>
      <c r="K122" s="5"/>
      <c r="L122" s="30"/>
      <c r="M122" s="23"/>
      <c r="N122" s="36"/>
      <c r="O122" s="5"/>
      <c r="P122" s="5"/>
      <c r="Q122" s="30"/>
      <c r="R122" s="19"/>
      <c r="S122" s="33"/>
      <c r="T122" s="5"/>
      <c r="U122" s="5"/>
      <c r="V122" s="30"/>
      <c r="W122" s="23"/>
      <c r="X122" s="59">
        <f t="shared" si="4"/>
      </c>
      <c r="Y122" s="28">
        <f t="shared" si="5"/>
      </c>
      <c r="Z122" s="45"/>
      <c r="AA122" s="46"/>
      <c r="AB122" s="47"/>
      <c r="AC122" s="46"/>
      <c r="AD122" s="57"/>
    </row>
    <row r="123" spans="1:30" s="1" customFormat="1" ht="13.5">
      <c r="A123" s="15"/>
      <c r="B123" s="4"/>
      <c r="C123" s="5"/>
      <c r="D123" s="5"/>
      <c r="E123" s="5"/>
      <c r="F123" s="5"/>
      <c r="G123" s="5"/>
      <c r="H123" s="19"/>
      <c r="I123" s="33"/>
      <c r="J123" s="5"/>
      <c r="K123" s="5"/>
      <c r="L123" s="30"/>
      <c r="M123" s="23"/>
      <c r="N123" s="36"/>
      <c r="O123" s="5"/>
      <c r="P123" s="5"/>
      <c r="Q123" s="30"/>
      <c r="R123" s="19"/>
      <c r="S123" s="33"/>
      <c r="T123" s="5"/>
      <c r="U123" s="5"/>
      <c r="V123" s="30"/>
      <c r="W123" s="23"/>
      <c r="X123" s="59">
        <f t="shared" si="4"/>
      </c>
      <c r="Y123" s="28">
        <f t="shared" si="5"/>
      </c>
      <c r="Z123" s="45"/>
      <c r="AA123" s="46"/>
      <c r="AB123" s="47"/>
      <c r="AC123" s="46"/>
      <c r="AD123" s="57"/>
    </row>
    <row r="124" spans="1:30" s="1" customFormat="1" ht="13.5">
      <c r="A124" s="15"/>
      <c r="B124" s="4"/>
      <c r="C124" s="5"/>
      <c r="D124" s="5"/>
      <c r="E124" s="5"/>
      <c r="F124" s="5"/>
      <c r="G124" s="5"/>
      <c r="H124" s="19"/>
      <c r="I124" s="33"/>
      <c r="J124" s="5"/>
      <c r="K124" s="5"/>
      <c r="L124" s="30"/>
      <c r="M124" s="23"/>
      <c r="N124" s="36"/>
      <c r="O124" s="5"/>
      <c r="P124" s="5"/>
      <c r="Q124" s="30"/>
      <c r="R124" s="19"/>
      <c r="S124" s="33"/>
      <c r="T124" s="5"/>
      <c r="U124" s="5"/>
      <c r="V124" s="30"/>
      <c r="W124" s="23"/>
      <c r="X124" s="59">
        <f t="shared" si="4"/>
      </c>
      <c r="Y124" s="28">
        <f t="shared" si="5"/>
      </c>
      <c r="Z124" s="45"/>
      <c r="AA124" s="46"/>
      <c r="AB124" s="47"/>
      <c r="AC124" s="46"/>
      <c r="AD124" s="57"/>
    </row>
    <row r="125" spans="1:30" s="1" customFormat="1" ht="13.5">
      <c r="A125" s="15"/>
      <c r="B125" s="4"/>
      <c r="C125" s="5"/>
      <c r="D125" s="5"/>
      <c r="E125" s="5"/>
      <c r="F125" s="5"/>
      <c r="G125" s="5"/>
      <c r="H125" s="19"/>
      <c r="I125" s="33"/>
      <c r="J125" s="5"/>
      <c r="K125" s="5"/>
      <c r="L125" s="30"/>
      <c r="M125" s="23"/>
      <c r="N125" s="36"/>
      <c r="O125" s="5"/>
      <c r="P125" s="5"/>
      <c r="Q125" s="30"/>
      <c r="R125" s="19"/>
      <c r="S125" s="33"/>
      <c r="T125" s="5"/>
      <c r="U125" s="5"/>
      <c r="V125" s="30"/>
      <c r="W125" s="23"/>
      <c r="X125" s="59">
        <f t="shared" si="4"/>
      </c>
      <c r="Y125" s="28">
        <f t="shared" si="5"/>
      </c>
      <c r="Z125" s="45"/>
      <c r="AA125" s="46"/>
      <c r="AB125" s="47"/>
      <c r="AC125" s="46"/>
      <c r="AD125" s="57"/>
    </row>
    <row r="126" spans="1:30" s="1" customFormat="1" ht="13.5">
      <c r="A126" s="15"/>
      <c r="B126" s="4"/>
      <c r="C126" s="5"/>
      <c r="D126" s="5"/>
      <c r="E126" s="5"/>
      <c r="F126" s="5"/>
      <c r="G126" s="5"/>
      <c r="H126" s="19"/>
      <c r="I126" s="33"/>
      <c r="J126" s="5"/>
      <c r="K126" s="5"/>
      <c r="L126" s="30"/>
      <c r="M126" s="23"/>
      <c r="N126" s="36"/>
      <c r="O126" s="5"/>
      <c r="P126" s="5"/>
      <c r="Q126" s="30"/>
      <c r="R126" s="19"/>
      <c r="S126" s="33"/>
      <c r="T126" s="5"/>
      <c r="U126" s="5"/>
      <c r="V126" s="30"/>
      <c r="W126" s="23"/>
      <c r="X126" s="59">
        <f t="shared" si="4"/>
      </c>
      <c r="Y126" s="28">
        <f t="shared" si="5"/>
      </c>
      <c r="Z126" s="45"/>
      <c r="AA126" s="46"/>
      <c r="AB126" s="47"/>
      <c r="AC126" s="46"/>
      <c r="AD126" s="57"/>
    </row>
    <row r="127" spans="1:30" s="1" customFormat="1" ht="13.5">
      <c r="A127" s="15"/>
      <c r="B127" s="4"/>
      <c r="C127" s="5"/>
      <c r="D127" s="5"/>
      <c r="E127" s="5"/>
      <c r="F127" s="5"/>
      <c r="G127" s="5"/>
      <c r="H127" s="19"/>
      <c r="I127" s="33"/>
      <c r="J127" s="5"/>
      <c r="K127" s="5"/>
      <c r="L127" s="30"/>
      <c r="M127" s="23"/>
      <c r="N127" s="36"/>
      <c r="O127" s="5"/>
      <c r="P127" s="5"/>
      <c r="Q127" s="30"/>
      <c r="R127" s="19"/>
      <c r="S127" s="33"/>
      <c r="T127" s="5"/>
      <c r="U127" s="5"/>
      <c r="V127" s="30"/>
      <c r="W127" s="23"/>
      <c r="X127" s="59">
        <f t="shared" si="4"/>
      </c>
      <c r="Y127" s="28">
        <f t="shared" si="5"/>
      </c>
      <c r="Z127" s="45"/>
      <c r="AA127" s="46"/>
      <c r="AB127" s="47"/>
      <c r="AC127" s="46"/>
      <c r="AD127" s="57"/>
    </row>
    <row r="128" spans="1:30" s="1" customFormat="1" ht="13.5">
      <c r="A128" s="15"/>
      <c r="B128" s="4"/>
      <c r="C128" s="5"/>
      <c r="D128" s="5"/>
      <c r="E128" s="5"/>
      <c r="F128" s="5"/>
      <c r="G128" s="5"/>
      <c r="H128" s="19"/>
      <c r="I128" s="33"/>
      <c r="J128" s="5"/>
      <c r="K128" s="5"/>
      <c r="L128" s="30"/>
      <c r="M128" s="23"/>
      <c r="N128" s="36"/>
      <c r="O128" s="5"/>
      <c r="P128" s="5"/>
      <c r="Q128" s="30"/>
      <c r="R128" s="19"/>
      <c r="S128" s="33"/>
      <c r="T128" s="5"/>
      <c r="U128" s="5"/>
      <c r="V128" s="30"/>
      <c r="W128" s="23"/>
      <c r="X128" s="59">
        <f t="shared" si="4"/>
      </c>
      <c r="Y128" s="28">
        <f t="shared" si="5"/>
      </c>
      <c r="Z128" s="45"/>
      <c r="AA128" s="46"/>
      <c r="AB128" s="47"/>
      <c r="AC128" s="46"/>
      <c r="AD128" s="57"/>
    </row>
    <row r="129" spans="1:30" s="1" customFormat="1" ht="13.5">
      <c r="A129" s="15"/>
      <c r="B129" s="4"/>
      <c r="C129" s="5"/>
      <c r="D129" s="5"/>
      <c r="E129" s="5"/>
      <c r="F129" s="5"/>
      <c r="G129" s="5"/>
      <c r="H129" s="19"/>
      <c r="I129" s="33"/>
      <c r="J129" s="5"/>
      <c r="K129" s="5"/>
      <c r="L129" s="30"/>
      <c r="M129" s="23"/>
      <c r="N129" s="36"/>
      <c r="O129" s="5"/>
      <c r="P129" s="5"/>
      <c r="Q129" s="30"/>
      <c r="R129" s="19"/>
      <c r="S129" s="33"/>
      <c r="T129" s="5"/>
      <c r="U129" s="5"/>
      <c r="V129" s="30"/>
      <c r="W129" s="23"/>
      <c r="X129" s="59">
        <f t="shared" si="4"/>
      </c>
      <c r="Y129" s="28">
        <f t="shared" si="5"/>
      </c>
      <c r="Z129" s="45"/>
      <c r="AA129" s="46"/>
      <c r="AB129" s="47"/>
      <c r="AC129" s="46"/>
      <c r="AD129" s="57"/>
    </row>
    <row r="130" spans="1:30" s="1" customFormat="1" ht="13.5">
      <c r="A130" s="16"/>
      <c r="B130" s="6"/>
      <c r="C130" s="7"/>
      <c r="D130" s="7"/>
      <c r="E130" s="7"/>
      <c r="F130" s="7"/>
      <c r="G130" s="7"/>
      <c r="H130" s="20"/>
      <c r="I130" s="34"/>
      <c r="J130" s="7"/>
      <c r="K130" s="7"/>
      <c r="L130" s="31"/>
      <c r="M130" s="24"/>
      <c r="N130" s="37"/>
      <c r="O130" s="7"/>
      <c r="P130" s="7"/>
      <c r="Q130" s="31"/>
      <c r="R130" s="20"/>
      <c r="S130" s="34"/>
      <c r="T130" s="7"/>
      <c r="U130" s="7"/>
      <c r="V130" s="31"/>
      <c r="W130" s="24"/>
      <c r="X130" s="81">
        <f t="shared" si="4"/>
      </c>
      <c r="Y130" s="28">
        <f t="shared" si="5"/>
      </c>
      <c r="Z130" s="48"/>
      <c r="AA130" s="49"/>
      <c r="AB130" s="50"/>
      <c r="AC130" s="49"/>
      <c r="AD130" s="58"/>
    </row>
    <row r="131" spans="1:8" s="63" customFormat="1" ht="13.5">
      <c r="A131" s="65"/>
      <c r="B131" s="66">
        <f>IF(Sheet2!A1="","",Sheet2!A1)</f>
      </c>
      <c r="C131" s="65"/>
      <c r="D131" s="65"/>
      <c r="E131" s="65"/>
      <c r="F131" s="65"/>
      <c r="G131" s="65"/>
      <c r="H131" s="65"/>
    </row>
    <row r="132" spans="2:9" s="63" customFormat="1" ht="13.5">
      <c r="B132" s="64" t="str">
        <f>IF(Sheet2!A2="","",Sheet2!A2)</f>
        <v>100ｍ</v>
      </c>
      <c r="C132" s="63">
        <v>3</v>
      </c>
      <c r="D132" s="63" t="s">
        <v>326</v>
      </c>
      <c r="E132" s="63" t="s">
        <v>328</v>
      </c>
      <c r="F132" s="63" t="s">
        <v>515</v>
      </c>
      <c r="G132" s="63" t="s">
        <v>516</v>
      </c>
      <c r="H132" s="63" t="s">
        <v>517</v>
      </c>
      <c r="I132" s="63" t="s">
        <v>520</v>
      </c>
    </row>
    <row r="133" spans="2:4" s="63" customFormat="1" ht="13.5">
      <c r="B133" s="64" t="str">
        <f>IF(Sheet2!A3="","",Sheet2!A3)</f>
        <v>200ｍ</v>
      </c>
      <c r="C133" s="63">
        <v>2</v>
      </c>
      <c r="D133" s="63" t="s">
        <v>327</v>
      </c>
    </row>
    <row r="134" spans="2:3" s="63" customFormat="1" ht="13.5">
      <c r="B134" s="64" t="str">
        <f>IF(Sheet2!A4="","",Sheet2!A4)</f>
        <v>400ｍ</v>
      </c>
      <c r="C134" s="63">
        <v>1</v>
      </c>
    </row>
    <row r="135" s="63" customFormat="1" ht="13.5">
      <c r="B135" s="64" t="str">
        <f>IF(Sheet2!A5="","",Sheet2!A5)</f>
        <v>800ｍ</v>
      </c>
    </row>
    <row r="136" s="63" customFormat="1" ht="13.5">
      <c r="B136" s="64" t="str">
        <f>IF(Sheet2!A6="","",Sheet2!A6)</f>
        <v>1500ｍ</v>
      </c>
    </row>
    <row r="137" s="63" customFormat="1" ht="13.5">
      <c r="B137" s="64" t="str">
        <f>IF(Sheet2!A7="","",Sheet2!A7)</f>
        <v>3000ｍ（男Ｂ）</v>
      </c>
    </row>
    <row r="138" s="63" customFormat="1" ht="13.5">
      <c r="B138" s="64" t="str">
        <f>IF(Sheet2!A8="","",Sheet2!A8)</f>
        <v>5000ｍ</v>
      </c>
    </row>
    <row r="139" s="63" customFormat="1" ht="13.5">
      <c r="B139" s="64" t="str">
        <f>IF(Sheet2!A9="","",Sheet2!A9)</f>
        <v>10000ｍ</v>
      </c>
    </row>
    <row r="140" s="63" customFormat="1" ht="13.5">
      <c r="B140" s="64" t="str">
        <f>IF(Sheet2!A10="","",Sheet2!A10)</f>
        <v>110ｍＨ（男）</v>
      </c>
    </row>
    <row r="141" s="63" customFormat="1" ht="13.5">
      <c r="B141" s="64" t="str">
        <f>IF(Sheet2!A11="","",Sheet2!A11)</f>
        <v>110ｍＪＨ（少男）</v>
      </c>
    </row>
    <row r="142" s="63" customFormat="1" ht="13.5">
      <c r="B142" s="64" t="str">
        <f>IF(Sheet2!A12="","",Sheet2!A12)</f>
        <v>100ｍＨ(女）</v>
      </c>
    </row>
    <row r="143" s="63" customFormat="1" ht="13.5">
      <c r="B143" s="64" t="str">
        <f>IF(Sheet2!A13="","",Sheet2!A13)</f>
        <v>100ｍYＨ(女Ｂ）</v>
      </c>
    </row>
    <row r="144" s="63" customFormat="1" ht="13.5">
      <c r="B144" s="64" t="str">
        <f>IF(Sheet2!A14="","",Sheet2!A14)</f>
        <v>400ｍＨ（男）</v>
      </c>
    </row>
    <row r="145" s="63" customFormat="1" ht="13.5">
      <c r="B145" s="64" t="str">
        <f>IF(Sheet2!A15="","",Sheet2!A15)</f>
        <v>400ｍＨ（女）</v>
      </c>
    </row>
    <row r="146" s="63" customFormat="1" ht="13.5">
      <c r="B146" s="64" t="str">
        <f>IF(Sheet2!A16="","",Sheet2!A16)</f>
        <v>3000ｍＳＣ（男）</v>
      </c>
    </row>
    <row r="147" s="63" customFormat="1" ht="13.5">
      <c r="B147" s="64" t="str">
        <f>IF(Sheet2!A17="","",Sheet2!A17)</f>
        <v>3000ｍＳＣ（女）</v>
      </c>
    </row>
    <row r="148" s="63" customFormat="1" ht="13.5">
      <c r="B148" s="64" t="str">
        <f>IF(Sheet2!A18="","",Sheet2!A18)</f>
        <v>5000ｍＷ</v>
      </c>
    </row>
    <row r="149" s="63" customFormat="1" ht="13.5">
      <c r="B149" s="64" t="str">
        <f>IF(Sheet2!A19="","",Sheet2!A19)</f>
        <v>走高跳</v>
      </c>
    </row>
    <row r="150" s="63" customFormat="1" ht="13.5">
      <c r="B150" s="64" t="str">
        <f>IF(Sheet2!A20="","",Sheet2!A20)</f>
        <v>棒高跳</v>
      </c>
    </row>
    <row r="151" s="63" customFormat="1" ht="13.5">
      <c r="B151" s="64" t="str">
        <f>IF(Sheet2!A21="","",Sheet2!A21)</f>
        <v>走幅跳</v>
      </c>
    </row>
    <row r="152" s="63" customFormat="1" ht="13.5">
      <c r="B152" s="64" t="str">
        <f>IF(Sheet2!A22="","",Sheet2!A22)</f>
        <v>三段跳</v>
      </c>
    </row>
    <row r="153" s="63" customFormat="1" ht="13.5">
      <c r="B153" s="64" t="str">
        <f>IF(Sheet2!A23="","",Sheet2!A23)</f>
        <v>砲丸（一般男）</v>
      </c>
    </row>
    <row r="154" s="63" customFormat="1" ht="13.5">
      <c r="B154" s="64" t="str">
        <f>IF(Sheet2!A24="","",Sheet2!A24)</f>
        <v>砲丸（男Ｂ）</v>
      </c>
    </row>
    <row r="155" s="63" customFormat="1" ht="13.5">
      <c r="B155" s="64" t="str">
        <f>IF(Sheet2!A25="","",Sheet2!A25)</f>
        <v>砲丸（女）</v>
      </c>
    </row>
    <row r="156" s="63" customFormat="1" ht="13.5">
      <c r="B156" s="64" t="str">
        <f>IF(Sheet2!A26="","",Sheet2!A26)</f>
        <v>円盤（一般男）</v>
      </c>
    </row>
    <row r="157" s="63" customFormat="1" ht="13.5">
      <c r="B157" s="64" t="str">
        <f>IF(Sheet2!A27="","",Sheet2!A27)</f>
        <v>円盤（女）</v>
      </c>
    </row>
    <row r="158" s="63" customFormat="1" ht="13.5">
      <c r="B158" s="64" t="str">
        <f>IF(Sheet2!A28="","",Sheet2!A28)</f>
        <v>ﾊﾝﾏｰ（一般男）</v>
      </c>
    </row>
    <row r="159" s="63" customFormat="1" ht="13.5">
      <c r="B159" s="64" t="str">
        <f>IF(Sheet2!A29="","",Sheet2!A29)</f>
        <v>ﾊﾝﾏｰ（女）</v>
      </c>
    </row>
    <row r="160" s="63" customFormat="1" ht="13.5">
      <c r="B160" s="64" t="str">
        <f>IF(Sheet2!A30="","",Sheet2!A30)</f>
        <v>やり（男）</v>
      </c>
    </row>
    <row r="161" s="63" customFormat="1" ht="13.5">
      <c r="B161" s="64" t="str">
        <f>IF(Sheet2!A31="","",Sheet2!A31)</f>
        <v>やり（女）</v>
      </c>
    </row>
    <row r="162" s="63" customFormat="1" ht="13.5">
      <c r="B162" s="64">
        <f>IF(Sheet2!A32="","",Sheet2!A32)</f>
      </c>
    </row>
    <row r="163" s="62" customFormat="1" ht="13.5">
      <c r="B163" s="64">
        <f>IF(Sheet2!A33="","",Sheet2!A33)</f>
      </c>
    </row>
    <row r="164" spans="1:8" s="62" customFormat="1" ht="13.5">
      <c r="A164" s="60"/>
      <c r="B164" s="64">
        <f>IF(Sheet2!A34="","",Sheet2!A34)</f>
      </c>
      <c r="C164" s="60"/>
      <c r="D164" s="60"/>
      <c r="E164" s="60"/>
      <c r="F164" s="60"/>
      <c r="G164" s="60"/>
      <c r="H164" s="60"/>
    </row>
    <row r="165" spans="1:8" s="62" customFormat="1" ht="13.5">
      <c r="A165" s="60"/>
      <c r="B165" s="61"/>
      <c r="C165" s="60"/>
      <c r="D165" s="60"/>
      <c r="E165" s="60"/>
      <c r="F165" s="60"/>
      <c r="G165" s="60"/>
      <c r="H165" s="60"/>
    </row>
    <row r="166" spans="1:8" s="62" customFormat="1" ht="13.5">
      <c r="A166" s="60"/>
      <c r="B166" s="61"/>
      <c r="C166" s="60"/>
      <c r="D166" s="60"/>
      <c r="E166" s="60"/>
      <c r="F166" s="60"/>
      <c r="G166" s="60"/>
      <c r="H166" s="60"/>
    </row>
    <row r="167" s="60" customFormat="1" ht="13.5">
      <c r="B167" s="61">
        <f>IF(Sheet2!A38="","",Sheet2!A38)</f>
      </c>
    </row>
    <row r="168" s="52" customFormat="1" ht="13.5">
      <c r="B168" s="61">
        <f>IF(Sheet2!A39="","",Sheet2!A39)</f>
      </c>
    </row>
    <row r="169" s="1" customFormat="1" ht="13.5">
      <c r="B169" s="53"/>
    </row>
    <row r="170" s="1" customFormat="1" ht="13.5">
      <c r="B170" s="27"/>
    </row>
    <row r="171" s="1" customFormat="1" ht="13.5">
      <c r="B171" s="27"/>
    </row>
    <row r="172" s="1" customFormat="1" ht="13.5">
      <c r="B172" s="27"/>
    </row>
    <row r="173" s="1" customFormat="1" ht="13.5">
      <c r="B173" s="27"/>
    </row>
    <row r="174" s="1" customFormat="1" ht="13.5">
      <c r="B174" s="27"/>
    </row>
    <row r="175" s="1" customFormat="1" ht="13.5">
      <c r="B175" s="27"/>
    </row>
    <row r="176" s="1" customFormat="1" ht="13.5">
      <c r="B176" s="27"/>
    </row>
    <row r="177" s="1" customFormat="1" ht="13.5">
      <c r="B177" s="27"/>
    </row>
    <row r="178" s="1" customFormat="1" ht="13.5">
      <c r="B178" s="27"/>
    </row>
    <row r="179" s="1" customFormat="1" ht="13.5">
      <c r="B179" s="27"/>
    </row>
    <row r="180" s="1" customFormat="1" ht="13.5">
      <c r="B180" s="27"/>
    </row>
    <row r="181" s="1" customFormat="1" ht="13.5"/>
    <row r="182" s="1" customFormat="1" ht="13.5"/>
    <row r="183" s="1" customFormat="1" ht="13.5"/>
    <row r="184" s="1" customFormat="1" ht="13.5"/>
    <row r="185" s="1" customFormat="1" ht="13.5"/>
    <row r="186" s="1" customFormat="1" ht="13.5"/>
    <row r="187" s="1" customFormat="1" ht="13.5"/>
    <row r="188" s="1" customFormat="1" ht="13.5"/>
    <row r="189" s="1" customFormat="1" ht="13.5"/>
    <row r="190" s="1" customFormat="1" ht="13.5"/>
    <row r="191" s="1" customFormat="1" ht="13.5"/>
    <row r="192" s="1" customFormat="1" ht="13.5"/>
    <row r="193" s="1" customFormat="1" ht="13.5"/>
    <row r="194" s="1" customFormat="1" ht="13.5"/>
    <row r="195" s="1" customFormat="1" ht="13.5"/>
    <row r="196" s="1" customFormat="1" ht="13.5"/>
    <row r="197" s="1" customFormat="1" ht="13.5"/>
    <row r="198" s="1" customFormat="1" ht="13.5"/>
    <row r="199" s="1" customFormat="1" ht="13.5"/>
    <row r="200" s="1" customFormat="1" ht="13.5"/>
    <row r="201" s="1" customFormat="1" ht="13.5"/>
    <row r="202" s="1" customFormat="1" ht="13.5"/>
    <row r="203" s="1" customFormat="1" ht="13.5"/>
    <row r="204" s="1" customFormat="1" ht="13.5"/>
    <row r="205" s="1" customFormat="1" ht="13.5"/>
    <row r="206" s="1" customFormat="1" ht="13.5"/>
    <row r="207" s="1" customFormat="1" ht="13.5"/>
    <row r="208" s="1" customFormat="1" ht="13.5"/>
    <row r="209" s="1" customFormat="1" ht="13.5"/>
    <row r="210" s="1" customFormat="1" ht="13.5"/>
    <row r="211" s="1" customFormat="1" ht="13.5"/>
    <row r="212" s="1" customFormat="1" ht="13.5"/>
    <row r="213" s="1" customFormat="1" ht="13.5"/>
    <row r="214" s="1" customFormat="1" ht="13.5"/>
    <row r="215" s="1" customFormat="1" ht="13.5"/>
    <row r="216" s="1" customFormat="1" ht="13.5"/>
    <row r="217" s="1" customFormat="1" ht="13.5"/>
    <row r="218" s="1" customFormat="1" ht="13.5"/>
    <row r="219" s="1" customFormat="1" ht="13.5"/>
    <row r="220" s="1" customFormat="1" ht="13.5"/>
    <row r="221" s="1" customFormat="1" ht="13.5"/>
    <row r="222" s="1" customFormat="1" ht="13.5"/>
    <row r="223" s="1" customFormat="1" ht="13.5"/>
    <row r="224" s="1" customFormat="1" ht="13.5"/>
    <row r="225" s="1" customFormat="1" ht="13.5"/>
    <row r="226" s="1" customFormat="1" ht="13.5"/>
    <row r="227" s="1" customFormat="1" ht="13.5"/>
    <row r="228" s="1" customFormat="1" ht="13.5"/>
    <row r="229" s="1" customFormat="1" ht="13.5"/>
    <row r="230" s="1" customFormat="1" ht="13.5"/>
    <row r="231" s="1" customFormat="1" ht="13.5"/>
    <row r="232" s="1" customFormat="1" ht="13.5"/>
    <row r="233" s="1" customFormat="1" ht="13.5"/>
    <row r="234" s="1" customFormat="1" ht="13.5"/>
    <row r="235" s="1" customFormat="1" ht="13.5"/>
    <row r="236" s="1" customFormat="1" ht="13.5"/>
    <row r="237" s="1" customFormat="1" ht="13.5"/>
    <row r="238" s="1" customFormat="1" ht="13.5"/>
    <row r="239" s="1" customFormat="1" ht="13.5"/>
    <row r="240" s="1" customFormat="1" ht="13.5"/>
    <row r="241" s="1" customFormat="1" ht="13.5"/>
    <row r="242" s="1" customFormat="1" ht="13.5"/>
    <row r="243" s="1" customFormat="1" ht="13.5"/>
    <row r="244" s="1" customFormat="1" ht="13.5"/>
    <row r="245" s="1" customFormat="1" ht="13.5"/>
    <row r="246" s="1" customFormat="1" ht="13.5"/>
    <row r="247" s="1" customFormat="1" ht="13.5"/>
    <row r="248" s="1" customFormat="1" ht="13.5"/>
    <row r="249" s="1" customFormat="1" ht="13.5"/>
    <row r="250" s="1" customFormat="1" ht="13.5"/>
    <row r="251" s="1" customFormat="1" ht="13.5"/>
    <row r="252" s="1" customFormat="1" ht="13.5"/>
    <row r="253" s="1" customFormat="1" ht="13.5"/>
    <row r="254" s="1" customFormat="1" ht="13.5"/>
    <row r="255" s="1" customFormat="1" ht="13.5"/>
    <row r="256" s="1" customFormat="1" ht="13.5"/>
    <row r="257" s="1" customFormat="1" ht="13.5"/>
    <row r="258" s="1" customFormat="1" ht="13.5"/>
    <row r="259" s="1" customFormat="1" ht="13.5"/>
    <row r="260" s="1" customFormat="1" ht="13.5"/>
    <row r="261" s="1" customFormat="1" ht="13.5"/>
    <row r="262" s="1" customFormat="1" ht="13.5"/>
    <row r="263" s="1" customFormat="1" ht="13.5"/>
    <row r="264" s="1" customFormat="1" ht="13.5"/>
    <row r="265" s="1" customFormat="1" ht="13.5"/>
    <row r="266" s="1" customFormat="1" ht="13.5"/>
    <row r="267" s="1" customFormat="1" ht="13.5"/>
    <row r="268" s="1" customFormat="1" ht="13.5"/>
    <row r="269" s="1" customFormat="1" ht="13.5"/>
    <row r="270" s="1" customFormat="1" ht="13.5"/>
    <row r="271" s="1" customFormat="1" ht="13.5"/>
    <row r="272" s="1" customFormat="1" ht="13.5"/>
    <row r="273" s="1" customFormat="1" ht="13.5"/>
    <row r="274" s="1" customFormat="1" ht="13.5"/>
    <row r="275" s="1" customFormat="1" ht="13.5"/>
    <row r="276" s="1" customFormat="1" ht="13.5"/>
    <row r="277" s="1" customFormat="1" ht="13.5"/>
    <row r="278" s="1" customFormat="1" ht="13.5"/>
    <row r="279" s="1" customFormat="1" ht="13.5"/>
    <row r="280" s="1" customFormat="1" ht="13.5"/>
    <row r="281" s="1" customFormat="1" ht="13.5"/>
    <row r="282" s="1" customFormat="1" ht="13.5"/>
    <row r="283" s="1" customFormat="1" ht="13.5"/>
    <row r="284" s="1" customFormat="1" ht="13.5"/>
    <row r="285" s="1" customFormat="1" ht="13.5"/>
    <row r="286" s="1" customFormat="1" ht="13.5"/>
    <row r="287" s="1" customFormat="1" ht="13.5"/>
    <row r="288" s="1" customFormat="1" ht="13.5"/>
    <row r="289" s="1" customFormat="1" ht="13.5"/>
    <row r="290" s="1" customFormat="1" ht="13.5"/>
    <row r="291" s="1" customFormat="1" ht="13.5"/>
    <row r="292" s="1" customFormat="1" ht="13.5"/>
    <row r="293" s="1" customFormat="1" ht="13.5"/>
    <row r="294" s="1" customFormat="1" ht="13.5"/>
    <row r="295" s="1" customFormat="1" ht="13.5"/>
    <row r="296" s="1" customFormat="1" ht="13.5"/>
    <row r="297" s="1" customFormat="1" ht="13.5"/>
    <row r="298" s="1" customFormat="1" ht="13.5"/>
    <row r="299" s="1" customFormat="1" ht="13.5"/>
    <row r="300" s="1" customFormat="1" ht="13.5"/>
    <row r="301" s="1" customFormat="1" ht="13.5"/>
    <row r="302" s="1" customFormat="1" ht="13.5"/>
    <row r="303" s="1" customFormat="1" ht="13.5"/>
    <row r="304" s="1" customFormat="1" ht="13.5"/>
    <row r="305" s="1" customFormat="1" ht="13.5"/>
    <row r="306" s="1" customFormat="1" ht="13.5"/>
    <row r="307" s="1" customFormat="1" ht="13.5"/>
    <row r="308" s="1" customFormat="1" ht="13.5"/>
    <row r="309" s="1" customFormat="1" ht="13.5"/>
    <row r="310" s="1" customFormat="1" ht="13.5"/>
    <row r="311" s="1" customFormat="1" ht="13.5"/>
    <row r="312" s="1" customFormat="1" ht="13.5"/>
    <row r="313" s="1" customFormat="1" ht="13.5"/>
    <row r="314" s="1" customFormat="1" ht="13.5"/>
    <row r="315" s="1" customFormat="1" ht="13.5"/>
    <row r="316" s="1" customFormat="1" ht="13.5"/>
    <row r="317" s="1" customFormat="1" ht="13.5"/>
    <row r="318" s="1" customFormat="1" ht="13.5"/>
    <row r="319" s="1" customFormat="1" ht="13.5"/>
    <row r="320" s="1" customFormat="1" ht="13.5"/>
    <row r="321" s="1" customFormat="1" ht="13.5"/>
    <row r="322" s="1" customFormat="1" ht="13.5"/>
    <row r="323" s="1" customFormat="1" ht="13.5"/>
    <row r="324" s="1" customFormat="1" ht="13.5"/>
    <row r="325" s="1" customFormat="1" ht="13.5"/>
    <row r="326" s="1" customFormat="1" ht="13.5"/>
    <row r="327" s="1" customFormat="1" ht="13.5"/>
    <row r="328" s="1" customFormat="1" ht="13.5"/>
    <row r="329" s="1" customFormat="1" ht="13.5"/>
    <row r="330" s="1" customFormat="1" ht="13.5"/>
    <row r="331" s="1" customFormat="1" ht="13.5"/>
    <row r="332" s="1" customFormat="1" ht="13.5"/>
    <row r="333" s="1" customFormat="1" ht="13.5"/>
    <row r="334" s="1" customFormat="1" ht="13.5"/>
    <row r="335" s="1" customFormat="1" ht="13.5"/>
    <row r="336" s="1" customFormat="1" ht="13.5"/>
    <row r="337" s="1" customFormat="1" ht="13.5"/>
    <row r="338" s="1" customFormat="1" ht="13.5"/>
    <row r="339" s="1" customFormat="1" ht="13.5"/>
    <row r="340" s="1" customFormat="1" ht="13.5"/>
    <row r="341" s="1" customFormat="1" ht="13.5"/>
    <row r="342" s="1" customFormat="1" ht="13.5"/>
    <row r="343" s="1" customFormat="1" ht="13.5"/>
    <row r="344" s="1" customFormat="1" ht="13.5"/>
    <row r="345" s="1" customFormat="1" ht="13.5"/>
    <row r="346" s="1" customFormat="1" ht="13.5"/>
    <row r="347" s="1" customFormat="1" ht="13.5"/>
    <row r="348" s="1" customFormat="1" ht="13.5"/>
    <row r="349" s="1" customFormat="1" ht="13.5"/>
    <row r="350" s="1" customFormat="1" ht="13.5"/>
    <row r="351" s="1" customFormat="1" ht="13.5"/>
    <row r="352" s="1" customFormat="1" ht="13.5"/>
    <row r="353" s="1" customFormat="1" ht="13.5"/>
    <row r="354" s="1" customFormat="1" ht="13.5"/>
    <row r="355" s="1" customFormat="1" ht="13.5"/>
    <row r="356" s="1" customFormat="1" ht="13.5"/>
    <row r="357" s="1" customFormat="1" ht="13.5"/>
    <row r="358" s="1" customFormat="1" ht="13.5"/>
    <row r="359" s="1" customFormat="1" ht="13.5"/>
    <row r="360" s="1" customFormat="1" ht="13.5"/>
    <row r="361" s="1" customFormat="1" ht="13.5"/>
    <row r="362" s="1" customFormat="1" ht="13.5"/>
    <row r="363" s="1" customFormat="1" ht="13.5"/>
    <row r="364" s="1" customFormat="1" ht="13.5"/>
    <row r="365" s="1" customFormat="1" ht="13.5"/>
    <row r="366" s="1" customFormat="1" ht="13.5"/>
    <row r="367" s="1" customFormat="1" ht="13.5"/>
    <row r="368" s="1" customFormat="1" ht="13.5"/>
    <row r="369" s="1" customFormat="1" ht="13.5"/>
    <row r="370" s="1" customFormat="1" ht="13.5"/>
    <row r="371" s="1" customFormat="1" ht="13.5"/>
    <row r="372" s="1" customFormat="1" ht="13.5"/>
    <row r="373" s="1" customFormat="1" ht="13.5"/>
    <row r="374" s="1" customFormat="1" ht="13.5"/>
    <row r="375" s="1" customFormat="1" ht="13.5"/>
    <row r="376" s="1" customFormat="1" ht="13.5"/>
    <row r="377" s="1" customFormat="1" ht="13.5"/>
    <row r="378" s="1" customFormat="1" ht="13.5"/>
    <row r="379" s="1" customFormat="1" ht="13.5"/>
    <row r="380" s="1" customFormat="1" ht="13.5"/>
    <row r="381" s="1" customFormat="1" ht="13.5"/>
    <row r="382" s="1" customFormat="1" ht="13.5"/>
    <row r="383" s="1" customFormat="1" ht="13.5"/>
    <row r="384" s="1" customFormat="1" ht="13.5"/>
    <row r="385" s="1" customFormat="1" ht="13.5"/>
    <row r="386" s="1" customFormat="1" ht="13.5"/>
    <row r="387" s="1" customFormat="1" ht="13.5"/>
    <row r="388" s="1" customFormat="1" ht="13.5"/>
    <row r="389" s="1" customFormat="1" ht="13.5"/>
    <row r="390" s="1" customFormat="1" ht="13.5"/>
    <row r="391" s="1" customFormat="1" ht="13.5"/>
    <row r="392" s="1" customFormat="1" ht="13.5"/>
    <row r="393" s="1" customFormat="1" ht="13.5"/>
    <row r="394" s="1" customFormat="1" ht="13.5"/>
    <row r="395" s="1" customFormat="1" ht="13.5"/>
    <row r="396" s="1" customFormat="1" ht="13.5"/>
    <row r="397" s="1" customFormat="1" ht="13.5"/>
    <row r="398" s="1" customFormat="1" ht="13.5"/>
    <row r="399" s="1" customFormat="1" ht="13.5"/>
    <row r="400" s="1" customFormat="1" ht="13.5"/>
    <row r="401" s="1" customFormat="1" ht="13.5"/>
    <row r="402" s="1" customFormat="1" ht="13.5"/>
    <row r="403" s="1" customFormat="1" ht="13.5"/>
    <row r="404" s="1" customFormat="1" ht="13.5"/>
    <row r="405" s="1" customFormat="1" ht="13.5"/>
    <row r="406" s="1" customFormat="1" ht="13.5"/>
    <row r="407" s="1" customFormat="1" ht="13.5"/>
    <row r="408" s="1" customFormat="1" ht="13.5"/>
    <row r="409" s="1" customFormat="1" ht="13.5"/>
    <row r="410" s="1" customFormat="1" ht="13.5"/>
    <row r="411" s="1" customFormat="1" ht="13.5"/>
    <row r="412" s="1" customFormat="1" ht="13.5"/>
    <row r="413" s="1" customFormat="1" ht="13.5"/>
    <row r="414" s="1" customFormat="1" ht="13.5"/>
    <row r="415" s="1" customFormat="1" ht="13.5"/>
    <row r="416" s="1" customFormat="1" ht="13.5"/>
    <row r="417" s="1" customFormat="1" ht="13.5"/>
    <row r="418" s="1" customFormat="1" ht="13.5"/>
    <row r="419" s="1" customFormat="1" ht="13.5"/>
    <row r="420" s="1" customFormat="1" ht="13.5"/>
    <row r="421" s="1" customFormat="1" ht="13.5"/>
    <row r="422" s="1" customFormat="1" ht="13.5"/>
    <row r="423" s="1" customFormat="1" ht="13.5"/>
    <row r="424" s="1" customFormat="1" ht="13.5"/>
    <row r="425" s="1" customFormat="1" ht="13.5"/>
    <row r="426" s="1" customFormat="1" ht="13.5"/>
    <row r="427" s="1" customFormat="1" ht="13.5"/>
    <row r="428" s="1" customFormat="1" ht="13.5"/>
    <row r="429" s="1" customFormat="1" ht="13.5"/>
    <row r="430" s="1" customFormat="1" ht="13.5"/>
    <row r="431" s="1" customFormat="1" ht="13.5"/>
    <row r="432" s="1" customFormat="1" ht="13.5"/>
    <row r="433" s="1" customFormat="1" ht="13.5"/>
    <row r="434" s="1" customFormat="1" ht="13.5"/>
    <row r="435" s="1" customFormat="1" ht="13.5"/>
    <row r="436" s="1" customFormat="1" ht="13.5"/>
    <row r="437" s="1" customFormat="1" ht="13.5"/>
    <row r="438" s="1" customFormat="1" ht="13.5"/>
    <row r="439" s="1" customFormat="1" ht="13.5"/>
    <row r="440" s="1" customFormat="1" ht="13.5"/>
    <row r="441" s="1" customFormat="1" ht="13.5"/>
    <row r="442" s="1" customFormat="1" ht="13.5"/>
    <row r="443" s="1" customFormat="1" ht="13.5"/>
    <row r="444" s="1" customFormat="1" ht="13.5"/>
    <row r="445" s="1" customFormat="1" ht="13.5"/>
    <row r="446" s="1" customFormat="1" ht="13.5"/>
    <row r="447" s="1" customFormat="1" ht="13.5"/>
    <row r="448" s="1" customFormat="1" ht="13.5"/>
    <row r="449" s="1" customFormat="1" ht="13.5"/>
    <row r="450" s="1" customFormat="1" ht="13.5"/>
    <row r="451" s="1" customFormat="1" ht="13.5"/>
    <row r="452" s="1" customFormat="1" ht="13.5"/>
    <row r="453" s="1" customFormat="1" ht="13.5"/>
    <row r="454" s="1" customFormat="1" ht="13.5"/>
    <row r="455" s="1" customFormat="1" ht="13.5"/>
    <row r="456" s="1" customFormat="1" ht="13.5"/>
    <row r="457" s="1" customFormat="1" ht="13.5"/>
    <row r="458" s="1" customFormat="1" ht="13.5"/>
    <row r="459" s="1" customFormat="1" ht="13.5"/>
    <row r="460" s="1" customFormat="1" ht="13.5"/>
    <row r="461" s="1" customFormat="1" ht="13.5"/>
    <row r="462" s="1" customFormat="1" ht="13.5"/>
    <row r="463" s="1" customFormat="1" ht="13.5"/>
    <row r="464" s="1" customFormat="1" ht="13.5"/>
    <row r="465" s="1" customFormat="1" ht="13.5"/>
    <row r="466" s="1" customFormat="1" ht="13.5"/>
    <row r="467" s="1" customFormat="1" ht="13.5"/>
    <row r="468" s="1" customFormat="1" ht="13.5"/>
    <row r="469" s="1" customFormat="1" ht="13.5"/>
    <row r="470" s="1" customFormat="1" ht="13.5"/>
    <row r="471" s="1" customFormat="1" ht="13.5"/>
    <row r="472" s="1" customFormat="1" ht="13.5"/>
    <row r="473" s="1" customFormat="1" ht="13.5"/>
    <row r="474" s="1" customFormat="1" ht="13.5"/>
    <row r="475" s="1" customFormat="1" ht="13.5"/>
    <row r="476" s="1" customFormat="1" ht="13.5"/>
    <row r="477" s="1" customFormat="1" ht="13.5"/>
    <row r="478" s="1" customFormat="1" ht="13.5"/>
    <row r="479" s="1" customFormat="1" ht="13.5"/>
    <row r="480" s="1" customFormat="1" ht="13.5"/>
    <row r="481" s="1" customFormat="1" ht="13.5"/>
    <row r="482" s="1" customFormat="1" ht="13.5"/>
    <row r="483" s="1" customFormat="1" ht="13.5"/>
    <row r="484" s="1" customFormat="1" ht="13.5"/>
    <row r="485" s="1" customFormat="1" ht="13.5"/>
    <row r="486" s="1" customFormat="1" ht="13.5"/>
    <row r="487" s="1" customFormat="1" ht="13.5"/>
    <row r="488" s="1" customFormat="1" ht="13.5"/>
    <row r="489" s="1" customFormat="1" ht="13.5"/>
    <row r="490" s="1" customFormat="1" ht="13.5"/>
    <row r="491" s="1" customFormat="1" ht="13.5"/>
    <row r="492" s="1" customFormat="1" ht="13.5"/>
    <row r="493" s="1" customFormat="1" ht="13.5"/>
    <row r="494" s="1" customFormat="1" ht="13.5"/>
    <row r="495" s="1" customFormat="1" ht="13.5"/>
    <row r="496" s="1" customFormat="1" ht="13.5"/>
    <row r="497" s="1" customFormat="1" ht="13.5"/>
    <row r="498" s="1" customFormat="1" ht="13.5"/>
    <row r="499" s="1" customFormat="1" ht="13.5"/>
    <row r="500" s="1" customFormat="1" ht="13.5"/>
    <row r="501" s="1" customFormat="1" ht="13.5"/>
    <row r="502" s="1" customFormat="1" ht="13.5"/>
    <row r="503" s="1" customFormat="1" ht="13.5"/>
    <row r="504" s="1" customFormat="1" ht="13.5"/>
    <row r="505" s="1" customFormat="1" ht="13.5"/>
    <row r="506" s="1" customFormat="1" ht="13.5"/>
    <row r="507" s="1" customFormat="1" ht="13.5"/>
    <row r="508" s="1" customFormat="1" ht="13.5"/>
    <row r="509" s="1" customFormat="1" ht="13.5"/>
    <row r="510" s="1" customFormat="1" ht="13.5"/>
    <row r="511" ht="13.5">
      <c r="B511" s="1"/>
    </row>
  </sheetData>
  <sheetProtection sheet="1" objects="1" scenarios="1"/>
  <mergeCells count="15">
    <mergeCell ref="Z7:AC7"/>
    <mergeCell ref="Z6:AC6"/>
    <mergeCell ref="Z3:AC3"/>
    <mergeCell ref="E3:H3"/>
    <mergeCell ref="E4:H4"/>
    <mergeCell ref="E5:H5"/>
    <mergeCell ref="B9:E9"/>
    <mergeCell ref="B4:D4"/>
    <mergeCell ref="B5:D5"/>
    <mergeCell ref="B3:D3"/>
    <mergeCell ref="W7:X7"/>
    <mergeCell ref="W3:X3"/>
    <mergeCell ref="W4:X4"/>
    <mergeCell ref="W5:X5"/>
    <mergeCell ref="W6:X6"/>
  </mergeCells>
  <conditionalFormatting sqref="E3:E5">
    <cfRule type="cellIs" priority="1" dxfId="0" operator="equal" stopIfTrue="1">
      <formula>""</formula>
    </cfRule>
  </conditionalFormatting>
  <dataValidations count="8">
    <dataValidation type="list" allowBlank="1" showInputMessage="1" showErrorMessage="1" sqref="G11:G130">
      <formula1>$C$131:$C$134</formula1>
    </dataValidation>
    <dataValidation type="list" allowBlank="1" showInputMessage="1" showErrorMessage="1" sqref="H11:H130">
      <formula1>$D$131:$D$133</formula1>
    </dataValidation>
    <dataValidation type="list" allowBlank="1" showInputMessage="1" showErrorMessage="1" sqref="M11:M130 W11:W130 R11:R130">
      <formula1>$E$131:$E$132</formula1>
    </dataValidation>
    <dataValidation type="list" allowBlank="1" showInputMessage="1" showErrorMessage="1" sqref="Z11:Z130">
      <formula1>$F$131:$F$132</formula1>
    </dataValidation>
    <dataValidation type="list" allowBlank="1" showInputMessage="1" showErrorMessage="1" sqref="AA11:AA130">
      <formula1>$G$131:$G$132</formula1>
    </dataValidation>
    <dataValidation type="list" allowBlank="1" showInputMessage="1" showErrorMessage="1" sqref="AB11:AB130">
      <formula1>$H$131:$H$132</formula1>
    </dataValidation>
    <dataValidation type="list" allowBlank="1" showInputMessage="1" showErrorMessage="1" sqref="AC11:AC130">
      <formula1>$I$131:$I$132</formula1>
    </dataValidation>
    <dataValidation type="list" allowBlank="1" showInputMessage="1" showErrorMessage="1" sqref="I11:I130 N11:N130 S18:S130 S11:S16">
      <formula1>$B$132:$B$164</formula1>
    </dataValidation>
  </dataValidations>
  <printOptions/>
  <pageMargins left="0.5905511811023623" right="0.5905511811023623" top="0.7874015748031497" bottom="0.5905511811023623" header="0.5118110236220472" footer="0.31496062992125984"/>
  <pageSetup fitToHeight="6" fitToWidth="1" horizontalDpi="300" verticalDpi="300" orientation="landscape" paperSize="9" scale="85" r:id="rId4"/>
  <headerFooter alignWithMargins="0">
    <oddHeader>&amp;L兵庫選手権　出場申込書&amp;R&amp;"ＭＳ Ｐゴシック,太字"&amp;16&amp;U参加費等は　　　月　　　日　　　　　　郵便局より払込ました。</oddHeader>
    <oddFooter>&amp;C&amp;P&amp;R&amp;D　&amp;T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2:M224"/>
  <sheetViews>
    <sheetView zoomScalePageLayoutView="0" workbookViewId="0" topLeftCell="A1">
      <selection activeCell="I75" sqref="I75"/>
    </sheetView>
  </sheetViews>
  <sheetFormatPr defaultColWidth="9.00390625" defaultRowHeight="13.5"/>
  <cols>
    <col min="1" max="1" width="18.125" style="0" bestFit="1" customWidth="1"/>
    <col min="2" max="2" width="14.625" style="0" customWidth="1"/>
    <col min="8" max="8" width="18.375" style="0" bestFit="1" customWidth="1"/>
    <col min="9" max="9" width="24.125" style="0" bestFit="1" customWidth="1"/>
  </cols>
  <sheetData>
    <row r="2" spans="1:13" ht="13.5">
      <c r="A2" t="s">
        <v>449</v>
      </c>
      <c r="B2" t="s">
        <v>450</v>
      </c>
      <c r="C2">
        <v>2</v>
      </c>
      <c r="G2" t="s">
        <v>377</v>
      </c>
      <c r="I2" t="s">
        <v>415</v>
      </c>
      <c r="K2" t="s">
        <v>518</v>
      </c>
      <c r="L2" t="s">
        <v>519</v>
      </c>
      <c r="M2">
        <v>10</v>
      </c>
    </row>
    <row r="3" spans="1:13" ht="13.5">
      <c r="A3" t="s">
        <v>451</v>
      </c>
      <c r="B3" t="s">
        <v>452</v>
      </c>
      <c r="C3">
        <v>3</v>
      </c>
      <c r="G3">
        <v>4101</v>
      </c>
      <c r="H3" t="s">
        <v>163</v>
      </c>
      <c r="I3" t="s">
        <v>164</v>
      </c>
      <c r="K3" t="s">
        <v>534</v>
      </c>
      <c r="L3" t="s">
        <v>548</v>
      </c>
      <c r="M3">
        <v>87</v>
      </c>
    </row>
    <row r="4" spans="1:13" ht="13.5">
      <c r="A4" t="s">
        <v>453</v>
      </c>
      <c r="B4" t="s">
        <v>454</v>
      </c>
      <c r="C4">
        <v>5</v>
      </c>
      <c r="G4">
        <v>4102</v>
      </c>
      <c r="H4" t="s">
        <v>162</v>
      </c>
      <c r="I4" t="s">
        <v>165</v>
      </c>
      <c r="K4" t="s">
        <v>549</v>
      </c>
      <c r="L4" t="s">
        <v>550</v>
      </c>
      <c r="M4">
        <v>91</v>
      </c>
    </row>
    <row r="5" spans="1:9" ht="13.5">
      <c r="A5" t="s">
        <v>455</v>
      </c>
      <c r="B5" t="s">
        <v>456</v>
      </c>
      <c r="C5">
        <v>6</v>
      </c>
      <c r="G5">
        <v>4103</v>
      </c>
      <c r="H5" t="s">
        <v>536</v>
      </c>
      <c r="I5" t="s">
        <v>537</v>
      </c>
    </row>
    <row r="6" spans="1:9" ht="13.5">
      <c r="A6" t="s">
        <v>457</v>
      </c>
      <c r="B6" t="s">
        <v>458</v>
      </c>
      <c r="C6">
        <v>8</v>
      </c>
      <c r="G6">
        <v>4104</v>
      </c>
      <c r="H6" t="s">
        <v>535</v>
      </c>
      <c r="I6" t="s">
        <v>166</v>
      </c>
    </row>
    <row r="7" spans="1:9" ht="13.5">
      <c r="A7" t="s">
        <v>355</v>
      </c>
      <c r="B7" t="s">
        <v>459</v>
      </c>
      <c r="C7">
        <v>10</v>
      </c>
      <c r="G7">
        <v>4105</v>
      </c>
      <c r="H7" t="s">
        <v>161</v>
      </c>
      <c r="I7" t="s">
        <v>167</v>
      </c>
    </row>
    <row r="8" spans="1:9" ht="13.5">
      <c r="A8" t="s">
        <v>460</v>
      </c>
      <c r="B8" t="s">
        <v>461</v>
      </c>
      <c r="C8">
        <v>11</v>
      </c>
      <c r="G8">
        <v>4106</v>
      </c>
      <c r="H8" t="s">
        <v>160</v>
      </c>
      <c r="I8" t="s">
        <v>168</v>
      </c>
    </row>
    <row r="9" spans="1:9" ht="13.5">
      <c r="A9" t="s">
        <v>462</v>
      </c>
      <c r="B9" t="s">
        <v>463</v>
      </c>
      <c r="C9">
        <v>12</v>
      </c>
      <c r="G9">
        <v>4107</v>
      </c>
      <c r="H9" t="s">
        <v>159</v>
      </c>
      <c r="I9" t="s">
        <v>169</v>
      </c>
    </row>
    <row r="10" spans="1:9" ht="13.5">
      <c r="A10" t="s">
        <v>351</v>
      </c>
      <c r="B10" t="s">
        <v>464</v>
      </c>
      <c r="C10">
        <v>34</v>
      </c>
      <c r="G10">
        <v>4109</v>
      </c>
      <c r="H10" t="s">
        <v>378</v>
      </c>
      <c r="I10" t="s">
        <v>365</v>
      </c>
    </row>
    <row r="11" spans="1:9" ht="13.5">
      <c r="A11" t="s">
        <v>558</v>
      </c>
      <c r="B11" t="s">
        <v>465</v>
      </c>
      <c r="C11">
        <v>33</v>
      </c>
      <c r="G11">
        <v>4110</v>
      </c>
      <c r="H11" t="s">
        <v>158</v>
      </c>
      <c r="I11" t="s">
        <v>170</v>
      </c>
    </row>
    <row r="12" spans="1:9" ht="13.5">
      <c r="A12" t="s">
        <v>352</v>
      </c>
      <c r="B12" t="s">
        <v>466</v>
      </c>
      <c r="C12">
        <v>44</v>
      </c>
      <c r="G12">
        <v>4112</v>
      </c>
      <c r="H12" t="s">
        <v>379</v>
      </c>
      <c r="I12" t="s">
        <v>416</v>
      </c>
    </row>
    <row r="13" spans="1:9" ht="13.5">
      <c r="A13" t="s">
        <v>547</v>
      </c>
      <c r="B13" t="s">
        <v>551</v>
      </c>
      <c r="C13">
        <v>44</v>
      </c>
      <c r="G13">
        <v>4113</v>
      </c>
      <c r="H13" t="s">
        <v>380</v>
      </c>
      <c r="I13" t="s">
        <v>417</v>
      </c>
    </row>
    <row r="14" spans="1:9" ht="13.5">
      <c r="A14" t="s">
        <v>353</v>
      </c>
      <c r="B14" t="s">
        <v>467</v>
      </c>
      <c r="C14">
        <v>37</v>
      </c>
      <c r="G14">
        <v>4114</v>
      </c>
      <c r="H14" t="s">
        <v>157</v>
      </c>
      <c r="I14" t="s">
        <v>171</v>
      </c>
    </row>
    <row r="15" spans="1:9" ht="13.5">
      <c r="A15" t="s">
        <v>354</v>
      </c>
      <c r="B15" t="s">
        <v>468</v>
      </c>
      <c r="C15">
        <v>46</v>
      </c>
      <c r="G15">
        <v>4115</v>
      </c>
      <c r="H15" t="s">
        <v>156</v>
      </c>
      <c r="I15" t="s">
        <v>172</v>
      </c>
    </row>
    <row r="16" spans="1:9" ht="13.5">
      <c r="A16" t="s">
        <v>522</v>
      </c>
      <c r="B16" t="s">
        <v>469</v>
      </c>
      <c r="C16">
        <v>53</v>
      </c>
      <c r="G16">
        <v>4116</v>
      </c>
      <c r="H16" t="s">
        <v>155</v>
      </c>
      <c r="I16" t="s">
        <v>173</v>
      </c>
    </row>
    <row r="17" spans="1:9" ht="13.5">
      <c r="A17" t="s">
        <v>521</v>
      </c>
      <c r="B17" t="s">
        <v>552</v>
      </c>
      <c r="C17">
        <v>54</v>
      </c>
      <c r="G17">
        <v>4117</v>
      </c>
      <c r="H17" t="s">
        <v>154</v>
      </c>
      <c r="I17" t="s">
        <v>174</v>
      </c>
    </row>
    <row r="18" spans="1:9" ht="13.5">
      <c r="A18" t="s">
        <v>470</v>
      </c>
      <c r="B18" t="s">
        <v>471</v>
      </c>
      <c r="C18">
        <v>61</v>
      </c>
      <c r="G18">
        <v>4118</v>
      </c>
      <c r="H18" t="s">
        <v>153</v>
      </c>
      <c r="I18" t="s">
        <v>175</v>
      </c>
    </row>
    <row r="19" spans="1:9" ht="13.5">
      <c r="A19" t="s">
        <v>11</v>
      </c>
      <c r="B19" t="s">
        <v>472</v>
      </c>
      <c r="C19">
        <v>71</v>
      </c>
      <c r="G19">
        <v>4119</v>
      </c>
      <c r="H19" t="s">
        <v>152</v>
      </c>
      <c r="I19" t="s">
        <v>176</v>
      </c>
    </row>
    <row r="20" spans="1:9" ht="13.5">
      <c r="A20" t="s">
        <v>12</v>
      </c>
      <c r="B20" t="s">
        <v>473</v>
      </c>
      <c r="C20">
        <v>72</v>
      </c>
      <c r="G20">
        <v>4120</v>
      </c>
      <c r="H20" t="s">
        <v>151</v>
      </c>
      <c r="I20" t="s">
        <v>177</v>
      </c>
    </row>
    <row r="21" spans="1:9" ht="13.5">
      <c r="A21" t="s">
        <v>13</v>
      </c>
      <c r="B21" t="s">
        <v>474</v>
      </c>
      <c r="C21">
        <v>73</v>
      </c>
      <c r="G21">
        <v>4121</v>
      </c>
      <c r="H21" t="s">
        <v>150</v>
      </c>
      <c r="I21" t="s">
        <v>178</v>
      </c>
    </row>
    <row r="22" spans="1:9" ht="13.5">
      <c r="A22" t="s">
        <v>14</v>
      </c>
      <c r="B22" t="s">
        <v>475</v>
      </c>
      <c r="C22">
        <v>74</v>
      </c>
      <c r="G22">
        <v>4122</v>
      </c>
      <c r="H22" t="s">
        <v>381</v>
      </c>
      <c r="I22" t="s">
        <v>418</v>
      </c>
    </row>
    <row r="23" spans="1:9" ht="13.5">
      <c r="A23" t="s">
        <v>329</v>
      </c>
      <c r="B23" t="s">
        <v>476</v>
      </c>
      <c r="C23">
        <v>81</v>
      </c>
      <c r="G23">
        <v>4123</v>
      </c>
      <c r="H23" t="s">
        <v>382</v>
      </c>
      <c r="I23" t="s">
        <v>419</v>
      </c>
    </row>
    <row r="24" spans="1:9" ht="13.5">
      <c r="A24" t="s">
        <v>477</v>
      </c>
      <c r="B24" t="s">
        <v>553</v>
      </c>
      <c r="C24">
        <v>83</v>
      </c>
      <c r="G24">
        <v>4124</v>
      </c>
      <c r="H24" t="s">
        <v>491</v>
      </c>
      <c r="I24" t="s">
        <v>503</v>
      </c>
    </row>
    <row r="25" spans="1:9" ht="13.5">
      <c r="A25" t="s">
        <v>330</v>
      </c>
      <c r="B25" t="s">
        <v>478</v>
      </c>
      <c r="C25">
        <v>84</v>
      </c>
      <c r="G25">
        <v>4125</v>
      </c>
      <c r="H25" t="s">
        <v>383</v>
      </c>
      <c r="I25" t="s">
        <v>420</v>
      </c>
    </row>
    <row r="26" spans="1:9" ht="13.5">
      <c r="A26" t="s">
        <v>331</v>
      </c>
      <c r="B26" t="s">
        <v>479</v>
      </c>
      <c r="C26">
        <v>86</v>
      </c>
      <c r="G26">
        <v>4126</v>
      </c>
      <c r="H26" t="s">
        <v>384</v>
      </c>
      <c r="I26" t="s">
        <v>421</v>
      </c>
    </row>
    <row r="27" spans="1:9" ht="13.5">
      <c r="A27" t="s">
        <v>332</v>
      </c>
      <c r="B27" t="s">
        <v>480</v>
      </c>
      <c r="C27">
        <v>88</v>
      </c>
      <c r="G27">
        <v>4127</v>
      </c>
      <c r="H27" t="s">
        <v>149</v>
      </c>
      <c r="I27" t="s">
        <v>179</v>
      </c>
    </row>
    <row r="28" spans="1:9" ht="13.5">
      <c r="A28" t="s">
        <v>333</v>
      </c>
      <c r="B28" t="s">
        <v>481</v>
      </c>
      <c r="C28">
        <v>89</v>
      </c>
      <c r="G28">
        <v>4128</v>
      </c>
      <c r="H28" t="s">
        <v>385</v>
      </c>
      <c r="I28" t="s">
        <v>422</v>
      </c>
    </row>
    <row r="29" spans="1:9" ht="13.5">
      <c r="A29" t="s">
        <v>334</v>
      </c>
      <c r="B29" t="s">
        <v>482</v>
      </c>
      <c r="C29">
        <v>94</v>
      </c>
      <c r="G29">
        <v>4130</v>
      </c>
      <c r="H29" t="s">
        <v>148</v>
      </c>
      <c r="I29" t="s">
        <v>180</v>
      </c>
    </row>
    <row r="30" spans="1:9" ht="13.5">
      <c r="A30" t="s">
        <v>335</v>
      </c>
      <c r="B30" t="s">
        <v>483</v>
      </c>
      <c r="C30">
        <v>92</v>
      </c>
      <c r="G30">
        <v>4131</v>
      </c>
      <c r="H30" t="s">
        <v>147</v>
      </c>
      <c r="I30" t="s">
        <v>181</v>
      </c>
    </row>
    <row r="31" spans="1:9" ht="13.5">
      <c r="A31" t="s">
        <v>336</v>
      </c>
      <c r="B31" t="s">
        <v>484</v>
      </c>
      <c r="C31">
        <v>93</v>
      </c>
      <c r="G31">
        <v>4132</v>
      </c>
      <c r="H31" t="s">
        <v>146</v>
      </c>
      <c r="I31" t="s">
        <v>182</v>
      </c>
    </row>
    <row r="32" spans="7:9" ht="13.5">
      <c r="G32">
        <v>4133</v>
      </c>
      <c r="H32" t="s">
        <v>145</v>
      </c>
      <c r="I32" t="s">
        <v>183</v>
      </c>
    </row>
    <row r="33" spans="7:9" ht="13.5">
      <c r="G33">
        <v>4134</v>
      </c>
      <c r="H33" t="s">
        <v>144</v>
      </c>
      <c r="I33" t="s">
        <v>184</v>
      </c>
    </row>
    <row r="34" spans="7:9" ht="13.5">
      <c r="G34">
        <v>4135</v>
      </c>
      <c r="H34" t="s">
        <v>143</v>
      </c>
      <c r="I34" t="s">
        <v>185</v>
      </c>
    </row>
    <row r="35" spans="7:9" ht="13.5">
      <c r="G35">
        <v>4136</v>
      </c>
      <c r="H35" t="s">
        <v>142</v>
      </c>
      <c r="I35" t="s">
        <v>186</v>
      </c>
    </row>
    <row r="36" spans="7:9" ht="13.5">
      <c r="G36">
        <v>4137</v>
      </c>
      <c r="H36" t="s">
        <v>141</v>
      </c>
      <c r="I36" t="s">
        <v>187</v>
      </c>
    </row>
    <row r="37" spans="7:9" ht="13.5">
      <c r="G37">
        <v>4138</v>
      </c>
      <c r="H37" t="s">
        <v>140</v>
      </c>
      <c r="I37" t="s">
        <v>188</v>
      </c>
    </row>
    <row r="38" spans="7:9" ht="13.5">
      <c r="G38">
        <v>4139</v>
      </c>
      <c r="H38" t="s">
        <v>139</v>
      </c>
      <c r="I38" t="s">
        <v>189</v>
      </c>
    </row>
    <row r="39" spans="7:9" ht="13.5">
      <c r="G39">
        <v>4140</v>
      </c>
      <c r="H39" t="s">
        <v>138</v>
      </c>
      <c r="I39" t="s">
        <v>190</v>
      </c>
    </row>
    <row r="40" spans="7:9" ht="13.5">
      <c r="G40">
        <v>4141</v>
      </c>
      <c r="H40" t="s">
        <v>137</v>
      </c>
      <c r="I40" t="s">
        <v>191</v>
      </c>
    </row>
    <row r="41" spans="7:9" ht="13.5">
      <c r="G41">
        <v>4142</v>
      </c>
      <c r="H41" t="s">
        <v>136</v>
      </c>
      <c r="I41" t="s">
        <v>192</v>
      </c>
    </row>
    <row r="42" spans="7:9" ht="13.5">
      <c r="G42">
        <v>4143</v>
      </c>
      <c r="H42" t="s">
        <v>538</v>
      </c>
      <c r="I42" t="s">
        <v>539</v>
      </c>
    </row>
    <row r="43" spans="7:9" ht="13.5">
      <c r="G43">
        <v>4145</v>
      </c>
      <c r="H43" t="s">
        <v>386</v>
      </c>
      <c r="I43" t="s">
        <v>423</v>
      </c>
    </row>
    <row r="44" spans="7:9" ht="13.5">
      <c r="G44">
        <v>4146</v>
      </c>
      <c r="H44" t="s">
        <v>485</v>
      </c>
      <c r="I44" t="s">
        <v>486</v>
      </c>
    </row>
    <row r="45" spans="7:9" ht="13.5">
      <c r="G45">
        <v>4147</v>
      </c>
      <c r="H45" t="s">
        <v>135</v>
      </c>
      <c r="I45" t="s">
        <v>193</v>
      </c>
    </row>
    <row r="46" spans="7:9" ht="13.5">
      <c r="G46">
        <v>4148</v>
      </c>
      <c r="H46" t="s">
        <v>487</v>
      </c>
      <c r="I46" t="s">
        <v>488</v>
      </c>
    </row>
    <row r="47" ht="13.5">
      <c r="I47" t="s">
        <v>194</v>
      </c>
    </row>
    <row r="48" spans="7:9" ht="13.5">
      <c r="G48" t="s">
        <v>387</v>
      </c>
      <c r="I48" t="s">
        <v>424</v>
      </c>
    </row>
    <row r="49" spans="7:9" ht="13.5">
      <c r="G49">
        <v>4201</v>
      </c>
      <c r="H49" t="s">
        <v>134</v>
      </c>
      <c r="I49" t="s">
        <v>195</v>
      </c>
    </row>
    <row r="50" spans="7:9" ht="13.5">
      <c r="G50">
        <v>4202</v>
      </c>
      <c r="H50" t="s">
        <v>388</v>
      </c>
      <c r="I50" t="s">
        <v>425</v>
      </c>
    </row>
    <row r="51" spans="7:9" ht="13.5">
      <c r="G51">
        <v>4203</v>
      </c>
      <c r="H51" t="s">
        <v>133</v>
      </c>
      <c r="I51" t="s">
        <v>196</v>
      </c>
    </row>
    <row r="52" spans="7:9" ht="13.5">
      <c r="G52">
        <v>4204</v>
      </c>
      <c r="H52" t="s">
        <v>389</v>
      </c>
      <c r="I52" t="s">
        <v>541</v>
      </c>
    </row>
    <row r="53" spans="7:9" ht="13.5">
      <c r="G53">
        <v>4205</v>
      </c>
      <c r="H53" t="s">
        <v>540</v>
      </c>
      <c r="I53" t="s">
        <v>542</v>
      </c>
    </row>
    <row r="54" spans="7:9" ht="13.5">
      <c r="G54">
        <v>4206</v>
      </c>
      <c r="H54" t="s">
        <v>390</v>
      </c>
      <c r="I54" t="s">
        <v>426</v>
      </c>
    </row>
    <row r="55" spans="7:9" ht="13.5">
      <c r="G55">
        <v>4207</v>
      </c>
      <c r="H55" t="s">
        <v>132</v>
      </c>
      <c r="I55" t="s">
        <v>197</v>
      </c>
    </row>
    <row r="56" spans="7:9" ht="13.5">
      <c r="G56">
        <v>4208</v>
      </c>
      <c r="H56" t="s">
        <v>131</v>
      </c>
      <c r="I56" t="s">
        <v>198</v>
      </c>
    </row>
    <row r="57" spans="7:9" ht="13.5">
      <c r="G57">
        <v>4209</v>
      </c>
      <c r="H57" t="s">
        <v>130</v>
      </c>
      <c r="I57" t="s">
        <v>199</v>
      </c>
    </row>
    <row r="58" spans="7:9" ht="13.5">
      <c r="G58">
        <v>4210</v>
      </c>
      <c r="H58" t="s">
        <v>492</v>
      </c>
      <c r="I58" t="s">
        <v>504</v>
      </c>
    </row>
    <row r="59" spans="7:9" ht="13.5">
      <c r="G59">
        <v>4211</v>
      </c>
      <c r="H59" t="s">
        <v>129</v>
      </c>
      <c r="I59" t="s">
        <v>200</v>
      </c>
    </row>
    <row r="60" spans="7:9" ht="13.5">
      <c r="G60">
        <v>4212</v>
      </c>
      <c r="H60" t="s">
        <v>128</v>
      </c>
      <c r="I60" t="s">
        <v>201</v>
      </c>
    </row>
    <row r="61" spans="7:9" ht="13.5">
      <c r="G61">
        <v>4213</v>
      </c>
      <c r="H61" t="s">
        <v>127</v>
      </c>
      <c r="I61" t="s">
        <v>202</v>
      </c>
    </row>
    <row r="62" spans="7:9" ht="13.5">
      <c r="G62">
        <v>4214</v>
      </c>
      <c r="H62" t="s">
        <v>126</v>
      </c>
      <c r="I62" t="s">
        <v>203</v>
      </c>
    </row>
    <row r="63" spans="7:9" ht="13.5">
      <c r="G63">
        <v>4215</v>
      </c>
      <c r="H63" t="s">
        <v>125</v>
      </c>
      <c r="I63" t="s">
        <v>204</v>
      </c>
    </row>
    <row r="64" spans="7:9" ht="13.5">
      <c r="G64">
        <v>4216</v>
      </c>
      <c r="H64" t="s">
        <v>493</v>
      </c>
      <c r="I64" t="s">
        <v>505</v>
      </c>
    </row>
    <row r="65" spans="7:9" ht="13.5">
      <c r="G65">
        <v>4217</v>
      </c>
      <c r="H65" t="s">
        <v>124</v>
      </c>
      <c r="I65" t="s">
        <v>205</v>
      </c>
    </row>
    <row r="66" spans="7:9" ht="13.5">
      <c r="G66">
        <v>4218</v>
      </c>
      <c r="H66" t="s">
        <v>123</v>
      </c>
      <c r="I66" t="s">
        <v>206</v>
      </c>
    </row>
    <row r="67" spans="7:9" ht="13.5">
      <c r="G67">
        <v>4219</v>
      </c>
      <c r="H67" t="s">
        <v>391</v>
      </c>
      <c r="I67" t="s">
        <v>427</v>
      </c>
    </row>
    <row r="68" spans="7:9" ht="13.5">
      <c r="G68">
        <v>4220</v>
      </c>
      <c r="H68" t="s">
        <v>122</v>
      </c>
      <c r="I68" t="s">
        <v>207</v>
      </c>
    </row>
    <row r="69" spans="7:9" ht="13.5">
      <c r="G69">
        <v>4221</v>
      </c>
      <c r="H69" t="s">
        <v>392</v>
      </c>
      <c r="I69" t="s">
        <v>428</v>
      </c>
    </row>
    <row r="70" spans="7:9" ht="13.5">
      <c r="G70">
        <v>4222</v>
      </c>
      <c r="H70" t="s">
        <v>393</v>
      </c>
      <c r="I70" t="s">
        <v>429</v>
      </c>
    </row>
    <row r="71" spans="7:9" ht="13.5">
      <c r="G71">
        <v>4223</v>
      </c>
      <c r="H71" t="s">
        <v>556</v>
      </c>
      <c r="I71" t="s">
        <v>557</v>
      </c>
    </row>
    <row r="72" spans="7:9" ht="13.5">
      <c r="G72">
        <v>4224</v>
      </c>
      <c r="H72" t="s">
        <v>489</v>
      </c>
      <c r="I72" t="s">
        <v>490</v>
      </c>
    </row>
    <row r="73" spans="7:9" ht="13.5">
      <c r="G73">
        <v>4225</v>
      </c>
      <c r="H73" t="s">
        <v>121</v>
      </c>
      <c r="I73" t="s">
        <v>208</v>
      </c>
    </row>
    <row r="74" spans="7:9" ht="13.5">
      <c r="G74">
        <v>4226</v>
      </c>
      <c r="H74" t="s">
        <v>559</v>
      </c>
      <c r="I74" t="s">
        <v>560</v>
      </c>
    </row>
    <row r="75" spans="7:9" ht="13.5">
      <c r="G75">
        <v>4227</v>
      </c>
      <c r="H75" t="s">
        <v>120</v>
      </c>
      <c r="I75" t="s">
        <v>209</v>
      </c>
    </row>
    <row r="76" spans="7:9" ht="13.5">
      <c r="G76">
        <v>4228</v>
      </c>
      <c r="H76" t="s">
        <v>119</v>
      </c>
      <c r="I76" t="s">
        <v>210</v>
      </c>
    </row>
    <row r="77" spans="7:9" ht="13.5">
      <c r="G77">
        <v>4229</v>
      </c>
      <c r="H77" t="s">
        <v>118</v>
      </c>
      <c r="I77" t="s">
        <v>211</v>
      </c>
    </row>
    <row r="78" spans="7:9" ht="13.5">
      <c r="G78">
        <v>4230</v>
      </c>
      <c r="H78" t="s">
        <v>117</v>
      </c>
      <c r="I78" t="s">
        <v>212</v>
      </c>
    </row>
    <row r="79" spans="7:9" ht="13.5">
      <c r="G79">
        <v>4231</v>
      </c>
      <c r="H79" t="s">
        <v>494</v>
      </c>
      <c r="I79" t="s">
        <v>506</v>
      </c>
    </row>
    <row r="80" spans="7:9" ht="13.5">
      <c r="G80">
        <v>4232</v>
      </c>
      <c r="H80" t="s">
        <v>116</v>
      </c>
      <c r="I80" t="s">
        <v>213</v>
      </c>
    </row>
    <row r="81" spans="7:9" ht="13.5">
      <c r="G81">
        <v>4233</v>
      </c>
      <c r="H81" t="s">
        <v>495</v>
      </c>
      <c r="I81" t="s">
        <v>507</v>
      </c>
    </row>
    <row r="82" spans="7:9" ht="13.5">
      <c r="G82">
        <v>4234</v>
      </c>
      <c r="H82" t="s">
        <v>115</v>
      </c>
      <c r="I82" t="s">
        <v>214</v>
      </c>
    </row>
    <row r="83" spans="7:9" ht="13.5">
      <c r="G83">
        <v>4235</v>
      </c>
      <c r="H83" t="s">
        <v>114</v>
      </c>
      <c r="I83" t="s">
        <v>215</v>
      </c>
    </row>
    <row r="84" spans="7:9" ht="13.5">
      <c r="G84">
        <v>4236</v>
      </c>
      <c r="H84" t="s">
        <v>113</v>
      </c>
      <c r="I84" t="s">
        <v>216</v>
      </c>
    </row>
    <row r="85" spans="7:9" ht="13.5">
      <c r="G85">
        <v>4237</v>
      </c>
      <c r="H85" t="s">
        <v>496</v>
      </c>
      <c r="I85" t="s">
        <v>508</v>
      </c>
    </row>
    <row r="86" spans="7:9" ht="13.5">
      <c r="G86">
        <v>4238</v>
      </c>
      <c r="H86" t="s">
        <v>394</v>
      </c>
      <c r="I86" t="s">
        <v>430</v>
      </c>
    </row>
    <row r="87" spans="7:9" ht="13.5">
      <c r="G87">
        <v>4239</v>
      </c>
      <c r="H87" t="s">
        <v>112</v>
      </c>
      <c r="I87" t="s">
        <v>217</v>
      </c>
    </row>
    <row r="88" spans="7:9" ht="13.5">
      <c r="G88">
        <v>4240</v>
      </c>
      <c r="H88" t="s">
        <v>395</v>
      </c>
      <c r="I88" t="s">
        <v>431</v>
      </c>
    </row>
    <row r="89" spans="7:9" ht="13.5">
      <c r="G89">
        <v>4241</v>
      </c>
      <c r="H89" t="s">
        <v>111</v>
      </c>
      <c r="I89" t="s">
        <v>218</v>
      </c>
    </row>
    <row r="90" spans="7:9" ht="13.5">
      <c r="G90">
        <v>4242</v>
      </c>
      <c r="H90" t="s">
        <v>110</v>
      </c>
      <c r="I90" t="s">
        <v>219</v>
      </c>
    </row>
    <row r="91" spans="7:9" ht="13.5">
      <c r="G91">
        <v>4244</v>
      </c>
      <c r="H91" t="s">
        <v>544</v>
      </c>
      <c r="I91" t="s">
        <v>545</v>
      </c>
    </row>
    <row r="92" spans="7:9" ht="13.5">
      <c r="G92">
        <v>4245</v>
      </c>
      <c r="H92" t="s">
        <v>543</v>
      </c>
      <c r="I92" t="s">
        <v>546</v>
      </c>
    </row>
    <row r="93" spans="7:9" ht="13.5">
      <c r="G93">
        <v>4246</v>
      </c>
      <c r="H93" t="s">
        <v>497</v>
      </c>
      <c r="I93" t="s">
        <v>509</v>
      </c>
    </row>
    <row r="94" spans="7:9" ht="13.5">
      <c r="G94">
        <v>4247</v>
      </c>
      <c r="H94" t="s">
        <v>109</v>
      </c>
      <c r="I94" t="s">
        <v>220</v>
      </c>
    </row>
    <row r="95" spans="7:9" ht="13.5">
      <c r="G95">
        <v>4248</v>
      </c>
      <c r="H95" t="s">
        <v>108</v>
      </c>
      <c r="I95" t="s">
        <v>221</v>
      </c>
    </row>
    <row r="96" spans="7:9" ht="13.5">
      <c r="G96">
        <v>4249</v>
      </c>
      <c r="H96" t="s">
        <v>396</v>
      </c>
      <c r="I96" t="s">
        <v>366</v>
      </c>
    </row>
    <row r="97" spans="7:9" ht="13.5">
      <c r="G97">
        <v>4250</v>
      </c>
      <c r="H97" t="s">
        <v>498</v>
      </c>
      <c r="I97" t="s">
        <v>510</v>
      </c>
    </row>
    <row r="98" spans="7:9" ht="13.5">
      <c r="G98">
        <v>4251</v>
      </c>
      <c r="H98" t="s">
        <v>107</v>
      </c>
      <c r="I98" t="s">
        <v>222</v>
      </c>
    </row>
    <row r="99" spans="7:9" ht="13.5">
      <c r="G99">
        <v>4252</v>
      </c>
      <c r="H99" t="s">
        <v>106</v>
      </c>
      <c r="I99" t="s">
        <v>223</v>
      </c>
    </row>
    <row r="100" spans="7:9" ht="13.5">
      <c r="G100">
        <v>4253</v>
      </c>
      <c r="H100" t="s">
        <v>105</v>
      </c>
      <c r="I100" t="s">
        <v>224</v>
      </c>
    </row>
    <row r="101" spans="7:9" ht="13.5">
      <c r="G101">
        <v>4254</v>
      </c>
      <c r="H101" t="s">
        <v>104</v>
      </c>
      <c r="I101" t="s">
        <v>225</v>
      </c>
    </row>
    <row r="102" spans="7:9" ht="13.5">
      <c r="G102">
        <v>4255</v>
      </c>
      <c r="H102" t="s">
        <v>103</v>
      </c>
      <c r="I102" t="s">
        <v>226</v>
      </c>
    </row>
    <row r="103" spans="7:9" ht="13.5">
      <c r="G103">
        <v>4257</v>
      </c>
      <c r="H103" t="s">
        <v>397</v>
      </c>
      <c r="I103" t="s">
        <v>432</v>
      </c>
    </row>
    <row r="104" ht="13.5">
      <c r="I104" t="s">
        <v>194</v>
      </c>
    </row>
    <row r="105" spans="7:9" ht="13.5">
      <c r="G105" t="s">
        <v>398</v>
      </c>
      <c r="I105" t="s">
        <v>433</v>
      </c>
    </row>
    <row r="106" spans="7:9" ht="13.5">
      <c r="G106">
        <v>4301</v>
      </c>
      <c r="H106" t="s">
        <v>102</v>
      </c>
      <c r="I106" t="s">
        <v>227</v>
      </c>
    </row>
    <row r="107" spans="7:9" ht="13.5">
      <c r="G107">
        <v>4302</v>
      </c>
      <c r="H107" t="s">
        <v>101</v>
      </c>
      <c r="I107" t="s">
        <v>228</v>
      </c>
    </row>
    <row r="108" spans="7:9" ht="13.5">
      <c r="G108">
        <v>4303</v>
      </c>
      <c r="H108" t="s">
        <v>100</v>
      </c>
      <c r="I108" t="s">
        <v>229</v>
      </c>
    </row>
    <row r="109" spans="7:9" ht="13.5">
      <c r="G109">
        <v>4304</v>
      </c>
      <c r="H109" t="s">
        <v>99</v>
      </c>
      <c r="I109" t="s">
        <v>230</v>
      </c>
    </row>
    <row r="110" spans="7:9" ht="13.5">
      <c r="G110">
        <v>4305</v>
      </c>
      <c r="H110" t="s">
        <v>98</v>
      </c>
      <c r="I110" t="s">
        <v>231</v>
      </c>
    </row>
    <row r="111" spans="7:9" ht="13.5">
      <c r="G111">
        <v>4306</v>
      </c>
      <c r="H111" t="s">
        <v>97</v>
      </c>
      <c r="I111" t="s">
        <v>232</v>
      </c>
    </row>
    <row r="112" spans="7:9" ht="13.5">
      <c r="G112">
        <v>4307</v>
      </c>
      <c r="H112" t="s">
        <v>399</v>
      </c>
      <c r="I112" t="s">
        <v>367</v>
      </c>
    </row>
    <row r="113" spans="7:9" ht="13.5">
      <c r="G113">
        <v>4308</v>
      </c>
      <c r="H113" t="s">
        <v>96</v>
      </c>
      <c r="I113" t="s">
        <v>233</v>
      </c>
    </row>
    <row r="114" spans="7:9" ht="13.5">
      <c r="G114">
        <v>4309</v>
      </c>
      <c r="H114" t="s">
        <v>95</v>
      </c>
      <c r="I114" t="s">
        <v>234</v>
      </c>
    </row>
    <row r="115" spans="7:9" ht="13.5">
      <c r="G115">
        <v>4310</v>
      </c>
      <c r="H115" t="s">
        <v>94</v>
      </c>
      <c r="I115" t="s">
        <v>235</v>
      </c>
    </row>
    <row r="116" spans="7:9" ht="13.5">
      <c r="G116">
        <v>4311</v>
      </c>
      <c r="H116" t="s">
        <v>93</v>
      </c>
      <c r="I116" t="s">
        <v>236</v>
      </c>
    </row>
    <row r="117" spans="7:9" ht="13.5">
      <c r="G117">
        <v>4312</v>
      </c>
      <c r="H117" t="s">
        <v>92</v>
      </c>
      <c r="I117" t="s">
        <v>237</v>
      </c>
    </row>
    <row r="118" spans="7:9" ht="13.5">
      <c r="G118">
        <v>4313</v>
      </c>
      <c r="H118" t="s">
        <v>91</v>
      </c>
      <c r="I118" t="s">
        <v>238</v>
      </c>
    </row>
    <row r="119" spans="7:9" ht="13.5">
      <c r="G119">
        <v>4314</v>
      </c>
      <c r="H119" t="s">
        <v>90</v>
      </c>
      <c r="I119" t="s">
        <v>239</v>
      </c>
    </row>
    <row r="120" spans="7:9" ht="13.5">
      <c r="G120">
        <v>4315</v>
      </c>
      <c r="H120" t="s">
        <v>89</v>
      </c>
      <c r="I120" t="s">
        <v>240</v>
      </c>
    </row>
    <row r="121" spans="7:9" ht="13.5">
      <c r="G121">
        <v>4316</v>
      </c>
      <c r="H121" t="s">
        <v>88</v>
      </c>
      <c r="I121" t="s">
        <v>241</v>
      </c>
    </row>
    <row r="122" spans="7:9" ht="13.5">
      <c r="G122">
        <v>4317</v>
      </c>
      <c r="H122" t="s">
        <v>87</v>
      </c>
      <c r="I122" t="s">
        <v>242</v>
      </c>
    </row>
    <row r="123" spans="7:9" ht="13.5">
      <c r="G123">
        <v>4318</v>
      </c>
      <c r="H123" t="s">
        <v>86</v>
      </c>
      <c r="I123" t="s">
        <v>243</v>
      </c>
    </row>
    <row r="124" spans="7:9" ht="13.5">
      <c r="G124">
        <v>4319</v>
      </c>
      <c r="H124" t="s">
        <v>85</v>
      </c>
      <c r="I124" t="s">
        <v>244</v>
      </c>
    </row>
    <row r="125" spans="7:9" ht="13.5">
      <c r="G125">
        <v>4320</v>
      </c>
      <c r="H125" t="s">
        <v>84</v>
      </c>
      <c r="I125" t="s">
        <v>245</v>
      </c>
    </row>
    <row r="126" spans="7:9" ht="13.5">
      <c r="G126">
        <v>4321</v>
      </c>
      <c r="H126" t="s">
        <v>83</v>
      </c>
      <c r="I126" t="s">
        <v>246</v>
      </c>
    </row>
    <row r="127" spans="7:9" ht="13.5">
      <c r="G127">
        <v>4322</v>
      </c>
      <c r="H127" t="s">
        <v>82</v>
      </c>
      <c r="I127" t="s">
        <v>247</v>
      </c>
    </row>
    <row r="128" spans="7:9" ht="13.5">
      <c r="G128">
        <v>4323</v>
      </c>
      <c r="H128" t="s">
        <v>81</v>
      </c>
      <c r="I128" t="s">
        <v>248</v>
      </c>
    </row>
    <row r="129" spans="7:9" ht="13.5">
      <c r="G129">
        <v>4324</v>
      </c>
      <c r="H129" t="s">
        <v>80</v>
      </c>
      <c r="I129" t="s">
        <v>249</v>
      </c>
    </row>
    <row r="130" spans="7:9" ht="13.5">
      <c r="G130">
        <v>4325</v>
      </c>
      <c r="H130" t="s">
        <v>79</v>
      </c>
      <c r="I130" t="s">
        <v>250</v>
      </c>
    </row>
    <row r="131" spans="7:9" ht="13.5">
      <c r="G131">
        <v>4326</v>
      </c>
      <c r="H131" t="s">
        <v>78</v>
      </c>
      <c r="I131" t="s">
        <v>251</v>
      </c>
    </row>
    <row r="132" spans="7:9" ht="13.5">
      <c r="G132">
        <v>4327</v>
      </c>
      <c r="H132" t="s">
        <v>77</v>
      </c>
      <c r="I132" t="s">
        <v>252</v>
      </c>
    </row>
    <row r="133" spans="7:9" ht="13.5">
      <c r="G133">
        <v>4328</v>
      </c>
      <c r="H133" t="s">
        <v>76</v>
      </c>
      <c r="I133" t="s">
        <v>253</v>
      </c>
    </row>
    <row r="134" spans="7:9" ht="13.5">
      <c r="G134">
        <v>4329</v>
      </c>
      <c r="H134" t="s">
        <v>75</v>
      </c>
      <c r="I134" t="s">
        <v>254</v>
      </c>
    </row>
    <row r="135" spans="7:9" ht="13.5">
      <c r="G135">
        <v>4330</v>
      </c>
      <c r="H135" t="s">
        <v>74</v>
      </c>
      <c r="I135" t="s">
        <v>255</v>
      </c>
    </row>
    <row r="136" spans="7:9" ht="13.5">
      <c r="G136">
        <v>4331</v>
      </c>
      <c r="H136" t="s">
        <v>73</v>
      </c>
      <c r="I136" t="s">
        <v>256</v>
      </c>
    </row>
    <row r="137" spans="7:9" ht="13.5">
      <c r="G137">
        <v>4332</v>
      </c>
      <c r="H137" t="s">
        <v>72</v>
      </c>
      <c r="I137" t="s">
        <v>257</v>
      </c>
    </row>
    <row r="138" ht="13.5">
      <c r="I138" t="s">
        <v>194</v>
      </c>
    </row>
    <row r="139" spans="7:9" ht="13.5">
      <c r="G139" t="s">
        <v>400</v>
      </c>
      <c r="I139" t="s">
        <v>434</v>
      </c>
    </row>
    <row r="140" spans="7:9" ht="13.5">
      <c r="G140">
        <v>4401</v>
      </c>
      <c r="H140" t="s">
        <v>71</v>
      </c>
      <c r="I140" t="s">
        <v>258</v>
      </c>
    </row>
    <row r="141" spans="7:9" ht="13.5">
      <c r="G141">
        <v>4402</v>
      </c>
      <c r="H141" t="s">
        <v>70</v>
      </c>
      <c r="I141" t="s">
        <v>259</v>
      </c>
    </row>
    <row r="142" spans="7:9" ht="13.5">
      <c r="G142">
        <v>4403</v>
      </c>
      <c r="H142" t="s">
        <v>401</v>
      </c>
      <c r="I142" t="s">
        <v>435</v>
      </c>
    </row>
    <row r="143" spans="7:9" ht="13.5">
      <c r="G143">
        <v>4404</v>
      </c>
      <c r="H143" t="s">
        <v>69</v>
      </c>
      <c r="I143" t="s">
        <v>260</v>
      </c>
    </row>
    <row r="144" spans="7:9" ht="13.5">
      <c r="G144">
        <v>4405</v>
      </c>
      <c r="H144" t="s">
        <v>68</v>
      </c>
      <c r="I144" t="s">
        <v>261</v>
      </c>
    </row>
    <row r="145" spans="7:9" ht="13.5">
      <c r="G145">
        <v>4406</v>
      </c>
      <c r="H145" t="s">
        <v>67</v>
      </c>
      <c r="I145" t="s">
        <v>262</v>
      </c>
    </row>
    <row r="146" spans="7:9" ht="13.5">
      <c r="G146">
        <v>4407</v>
      </c>
      <c r="H146" t="s">
        <v>66</v>
      </c>
      <c r="I146" t="s">
        <v>263</v>
      </c>
    </row>
    <row r="147" spans="7:9" ht="13.5">
      <c r="G147">
        <v>4408</v>
      </c>
      <c r="H147" t="s">
        <v>65</v>
      </c>
      <c r="I147" t="s">
        <v>264</v>
      </c>
    </row>
    <row r="148" spans="7:9" ht="13.5">
      <c r="G148">
        <v>4409</v>
      </c>
      <c r="H148" t="s">
        <v>64</v>
      </c>
      <c r="I148" t="s">
        <v>265</v>
      </c>
    </row>
    <row r="149" spans="7:9" ht="13.5">
      <c r="G149">
        <v>4410</v>
      </c>
      <c r="H149" t="s">
        <v>63</v>
      </c>
      <c r="I149" t="s">
        <v>266</v>
      </c>
    </row>
    <row r="150" spans="7:9" ht="13.5">
      <c r="G150">
        <v>4411</v>
      </c>
      <c r="H150" t="s">
        <v>62</v>
      </c>
      <c r="I150" t="s">
        <v>267</v>
      </c>
    </row>
    <row r="151" spans="7:9" ht="13.5">
      <c r="G151">
        <v>4412</v>
      </c>
      <c r="H151" t="s">
        <v>61</v>
      </c>
      <c r="I151" t="s">
        <v>268</v>
      </c>
    </row>
    <row r="152" spans="7:9" ht="13.5">
      <c r="G152">
        <v>4413</v>
      </c>
      <c r="H152" t="s">
        <v>60</v>
      </c>
      <c r="I152" t="s">
        <v>269</v>
      </c>
    </row>
    <row r="153" spans="7:9" ht="13.5">
      <c r="G153">
        <v>4414</v>
      </c>
      <c r="H153" t="s">
        <v>59</v>
      </c>
      <c r="I153" t="s">
        <v>270</v>
      </c>
    </row>
    <row r="154" spans="7:9" ht="13.5">
      <c r="G154">
        <v>4415</v>
      </c>
      <c r="H154" t="s">
        <v>58</v>
      </c>
      <c r="I154" t="s">
        <v>271</v>
      </c>
    </row>
    <row r="155" spans="7:9" ht="13.5">
      <c r="G155">
        <v>4416</v>
      </c>
      <c r="H155" t="s">
        <v>57</v>
      </c>
      <c r="I155" t="s">
        <v>272</v>
      </c>
    </row>
    <row r="156" spans="7:9" ht="13.5">
      <c r="G156">
        <v>4417</v>
      </c>
      <c r="H156" t="s">
        <v>56</v>
      </c>
      <c r="I156" t="s">
        <v>273</v>
      </c>
    </row>
    <row r="157" spans="7:9" ht="13.5">
      <c r="G157">
        <v>4418</v>
      </c>
      <c r="H157" t="s">
        <v>55</v>
      </c>
      <c r="I157" t="s">
        <v>274</v>
      </c>
    </row>
    <row r="158" spans="7:9" ht="13.5">
      <c r="G158">
        <v>4419</v>
      </c>
      <c r="H158" t="s">
        <v>54</v>
      </c>
      <c r="I158" t="s">
        <v>275</v>
      </c>
    </row>
    <row r="159" spans="7:9" ht="13.5">
      <c r="G159">
        <v>4420</v>
      </c>
      <c r="H159" t="s">
        <v>53</v>
      </c>
      <c r="I159" t="s">
        <v>276</v>
      </c>
    </row>
    <row r="160" spans="7:9" ht="13.5">
      <c r="G160">
        <v>4421</v>
      </c>
      <c r="H160" t="s">
        <v>52</v>
      </c>
      <c r="I160" t="s">
        <v>277</v>
      </c>
    </row>
    <row r="161" spans="7:9" ht="13.5">
      <c r="G161">
        <v>4422</v>
      </c>
      <c r="H161" t="s">
        <v>51</v>
      </c>
      <c r="I161" t="s">
        <v>278</v>
      </c>
    </row>
    <row r="162" spans="7:9" ht="13.5">
      <c r="G162">
        <v>4423</v>
      </c>
      <c r="H162" t="s">
        <v>554</v>
      </c>
      <c r="I162" t="s">
        <v>555</v>
      </c>
    </row>
    <row r="163" spans="7:9" ht="13.5">
      <c r="G163">
        <v>4424</v>
      </c>
      <c r="H163" t="s">
        <v>50</v>
      </c>
      <c r="I163" t="s">
        <v>279</v>
      </c>
    </row>
    <row r="164" spans="7:9" ht="13.5">
      <c r="G164">
        <v>4425</v>
      </c>
      <c r="H164" t="s">
        <v>49</v>
      </c>
      <c r="I164" t="s">
        <v>280</v>
      </c>
    </row>
    <row r="165" spans="7:9" ht="13.5">
      <c r="G165">
        <v>4426</v>
      </c>
      <c r="H165" t="s">
        <v>48</v>
      </c>
      <c r="I165" t="s">
        <v>281</v>
      </c>
    </row>
    <row r="166" spans="7:9" ht="13.5">
      <c r="G166">
        <v>4427</v>
      </c>
      <c r="H166" t="s">
        <v>499</v>
      </c>
      <c r="I166" t="s">
        <v>511</v>
      </c>
    </row>
    <row r="167" spans="7:9" ht="13.5">
      <c r="G167">
        <v>4429</v>
      </c>
      <c r="H167" t="s">
        <v>47</v>
      </c>
      <c r="I167" t="s">
        <v>282</v>
      </c>
    </row>
    <row r="168" spans="7:9" ht="13.5">
      <c r="G168">
        <v>4430</v>
      </c>
      <c r="H168" t="s">
        <v>46</v>
      </c>
      <c r="I168" t="s">
        <v>283</v>
      </c>
    </row>
    <row r="169" spans="7:9" ht="13.5">
      <c r="G169">
        <v>4431</v>
      </c>
      <c r="H169" t="s">
        <v>45</v>
      </c>
      <c r="I169" t="s">
        <v>284</v>
      </c>
    </row>
    <row r="170" spans="7:9" ht="13.5">
      <c r="G170">
        <v>4432</v>
      </c>
      <c r="H170" t="s">
        <v>44</v>
      </c>
      <c r="I170" t="s">
        <v>285</v>
      </c>
    </row>
    <row r="171" spans="7:9" ht="13.5">
      <c r="G171">
        <v>4433</v>
      </c>
      <c r="H171" t="s">
        <v>43</v>
      </c>
      <c r="I171" t="s">
        <v>286</v>
      </c>
    </row>
    <row r="172" spans="7:9" ht="13.5">
      <c r="G172">
        <v>4434</v>
      </c>
      <c r="H172" t="s">
        <v>42</v>
      </c>
      <c r="I172" t="s">
        <v>287</v>
      </c>
    </row>
    <row r="173" spans="7:9" ht="13.5">
      <c r="G173">
        <v>4435</v>
      </c>
      <c r="H173" t="s">
        <v>41</v>
      </c>
      <c r="I173" t="s">
        <v>288</v>
      </c>
    </row>
    <row r="174" spans="7:9" ht="13.5">
      <c r="G174">
        <v>4436</v>
      </c>
      <c r="H174" t="s">
        <v>40</v>
      </c>
      <c r="I174" t="s">
        <v>289</v>
      </c>
    </row>
    <row r="175" spans="7:9" ht="13.5">
      <c r="G175">
        <v>4437</v>
      </c>
      <c r="H175" t="s">
        <v>500</v>
      </c>
      <c r="I175" t="s">
        <v>512</v>
      </c>
    </row>
    <row r="176" spans="7:9" ht="13.5">
      <c r="G176">
        <v>4438</v>
      </c>
      <c r="H176" t="s">
        <v>501</v>
      </c>
      <c r="I176" t="s">
        <v>513</v>
      </c>
    </row>
    <row r="177" spans="7:9" ht="13.5">
      <c r="G177">
        <v>4439</v>
      </c>
      <c r="H177" t="s">
        <v>402</v>
      </c>
      <c r="I177" t="s">
        <v>436</v>
      </c>
    </row>
    <row r="178" ht="13.5">
      <c r="I178" t="s">
        <v>194</v>
      </c>
    </row>
    <row r="179" spans="7:9" ht="13.5">
      <c r="G179" t="s">
        <v>403</v>
      </c>
      <c r="I179" t="s">
        <v>437</v>
      </c>
    </row>
    <row r="180" spans="7:9" ht="13.5">
      <c r="G180">
        <v>4501</v>
      </c>
      <c r="H180" t="s">
        <v>404</v>
      </c>
      <c r="I180" t="s">
        <v>438</v>
      </c>
    </row>
    <row r="181" spans="7:9" ht="13.5">
      <c r="G181">
        <v>4502</v>
      </c>
      <c r="H181" t="s">
        <v>39</v>
      </c>
      <c r="I181" t="s">
        <v>290</v>
      </c>
    </row>
    <row r="182" spans="7:9" ht="13.5">
      <c r="G182">
        <v>4503</v>
      </c>
      <c r="H182" t="s">
        <v>38</v>
      </c>
      <c r="I182" t="s">
        <v>291</v>
      </c>
    </row>
    <row r="183" spans="7:9" ht="13.5">
      <c r="G183">
        <v>4504</v>
      </c>
      <c r="H183" t="s">
        <v>405</v>
      </c>
      <c r="I183" t="s">
        <v>362</v>
      </c>
    </row>
    <row r="184" spans="7:9" ht="13.5">
      <c r="G184">
        <v>4505</v>
      </c>
      <c r="H184" t="s">
        <v>37</v>
      </c>
      <c r="I184" t="s">
        <v>292</v>
      </c>
    </row>
    <row r="185" spans="7:9" ht="13.5">
      <c r="G185">
        <v>4506</v>
      </c>
      <c r="H185" t="s">
        <v>36</v>
      </c>
      <c r="I185" t="s">
        <v>293</v>
      </c>
    </row>
    <row r="186" spans="7:9" ht="13.5">
      <c r="G186">
        <v>4507</v>
      </c>
      <c r="H186" t="s">
        <v>406</v>
      </c>
      <c r="I186" t="s">
        <v>439</v>
      </c>
    </row>
    <row r="187" spans="7:9" ht="13.5">
      <c r="G187">
        <v>4508</v>
      </c>
      <c r="H187" t="s">
        <v>407</v>
      </c>
      <c r="I187" t="s">
        <v>440</v>
      </c>
    </row>
    <row r="188" spans="7:9" ht="13.5">
      <c r="G188">
        <v>4509</v>
      </c>
      <c r="H188" t="s">
        <v>35</v>
      </c>
      <c r="I188" t="s">
        <v>294</v>
      </c>
    </row>
    <row r="189" spans="7:9" ht="13.5">
      <c r="G189">
        <v>4510</v>
      </c>
      <c r="H189" t="s">
        <v>34</v>
      </c>
      <c r="I189" t="s">
        <v>295</v>
      </c>
    </row>
    <row r="190" spans="7:9" ht="13.5">
      <c r="G190">
        <v>4511</v>
      </c>
      <c r="H190" t="s">
        <v>33</v>
      </c>
      <c r="I190" t="s">
        <v>296</v>
      </c>
    </row>
    <row r="191" spans="7:9" ht="13.5">
      <c r="G191">
        <v>4512</v>
      </c>
      <c r="H191" t="s">
        <v>32</v>
      </c>
      <c r="I191" t="s">
        <v>297</v>
      </c>
    </row>
    <row r="192" spans="7:9" ht="13.5">
      <c r="G192">
        <v>4513</v>
      </c>
      <c r="H192" t="s">
        <v>31</v>
      </c>
      <c r="I192" t="s">
        <v>298</v>
      </c>
    </row>
    <row r="193" ht="13.5">
      <c r="I193" t="s">
        <v>194</v>
      </c>
    </row>
    <row r="194" spans="7:9" ht="13.5">
      <c r="G194" t="s">
        <v>408</v>
      </c>
      <c r="I194" t="s">
        <v>441</v>
      </c>
    </row>
    <row r="195" spans="7:9" ht="13.5">
      <c r="G195">
        <v>4601</v>
      </c>
      <c r="H195" t="s">
        <v>30</v>
      </c>
      <c r="I195" t="s">
        <v>299</v>
      </c>
    </row>
    <row r="196" spans="7:9" ht="13.5">
      <c r="G196">
        <v>4602</v>
      </c>
      <c r="H196" t="s">
        <v>29</v>
      </c>
      <c r="I196" t="s">
        <v>300</v>
      </c>
    </row>
    <row r="197" spans="7:9" ht="13.5">
      <c r="G197">
        <v>4603</v>
      </c>
      <c r="H197" t="s">
        <v>28</v>
      </c>
      <c r="I197" t="s">
        <v>301</v>
      </c>
    </row>
    <row r="198" spans="7:9" ht="13.5">
      <c r="G198">
        <v>4604</v>
      </c>
      <c r="H198" t="s">
        <v>409</v>
      </c>
      <c r="I198" t="s">
        <v>442</v>
      </c>
    </row>
    <row r="199" spans="7:9" ht="13.5">
      <c r="G199">
        <v>4605</v>
      </c>
      <c r="H199" t="s">
        <v>27</v>
      </c>
      <c r="I199" t="s">
        <v>302</v>
      </c>
    </row>
    <row r="200" spans="7:9" ht="13.5">
      <c r="G200">
        <v>4606</v>
      </c>
      <c r="H200" t="s">
        <v>26</v>
      </c>
      <c r="I200" t="s">
        <v>303</v>
      </c>
    </row>
    <row r="201" spans="7:9" ht="13.5">
      <c r="G201">
        <v>4607</v>
      </c>
      <c r="H201" t="s">
        <v>25</v>
      </c>
      <c r="I201" t="s">
        <v>304</v>
      </c>
    </row>
    <row r="202" spans="7:9" ht="13.5">
      <c r="G202">
        <v>4609</v>
      </c>
      <c r="H202" t="s">
        <v>24</v>
      </c>
      <c r="I202" t="s">
        <v>305</v>
      </c>
    </row>
    <row r="203" spans="7:9" ht="13.5">
      <c r="G203">
        <v>4610</v>
      </c>
      <c r="H203" t="s">
        <v>364</v>
      </c>
      <c r="I203" t="s">
        <v>363</v>
      </c>
    </row>
    <row r="204" spans="7:9" ht="13.5">
      <c r="G204">
        <v>4611</v>
      </c>
      <c r="H204" t="s">
        <v>23</v>
      </c>
      <c r="I204" t="s">
        <v>306</v>
      </c>
    </row>
    <row r="205" spans="7:9" ht="13.5">
      <c r="G205">
        <v>4612</v>
      </c>
      <c r="H205" t="s">
        <v>22</v>
      </c>
      <c r="I205" t="s">
        <v>307</v>
      </c>
    </row>
    <row r="206" spans="7:9" ht="13.5">
      <c r="G206">
        <v>4613</v>
      </c>
      <c r="H206" t="s">
        <v>21</v>
      </c>
      <c r="I206" t="s">
        <v>308</v>
      </c>
    </row>
    <row r="207" spans="7:9" ht="13.5">
      <c r="G207">
        <v>4614</v>
      </c>
      <c r="H207" t="s">
        <v>20</v>
      </c>
      <c r="I207" t="s">
        <v>309</v>
      </c>
    </row>
    <row r="208" spans="7:9" ht="13.5">
      <c r="G208">
        <v>4616</v>
      </c>
      <c r="H208" t="s">
        <v>502</v>
      </c>
      <c r="I208" t="s">
        <v>514</v>
      </c>
    </row>
    <row r="209" spans="7:9" ht="13.5">
      <c r="G209">
        <v>4617</v>
      </c>
      <c r="H209" t="s">
        <v>19</v>
      </c>
      <c r="I209" t="s">
        <v>310</v>
      </c>
    </row>
    <row r="210" ht="13.5">
      <c r="I210" t="s">
        <v>194</v>
      </c>
    </row>
    <row r="211" spans="7:9" ht="13.5">
      <c r="G211" t="s">
        <v>410</v>
      </c>
      <c r="I211" t="s">
        <v>443</v>
      </c>
    </row>
    <row r="212" spans="7:9" ht="13.5">
      <c r="G212">
        <v>4701</v>
      </c>
      <c r="H212" t="s">
        <v>18</v>
      </c>
      <c r="I212" t="s">
        <v>311</v>
      </c>
    </row>
    <row r="213" spans="7:9" ht="13.5">
      <c r="G213">
        <v>4702</v>
      </c>
      <c r="H213" t="s">
        <v>17</v>
      </c>
      <c r="I213" t="s">
        <v>312</v>
      </c>
    </row>
    <row r="214" spans="7:9" ht="13.5">
      <c r="G214">
        <v>4703</v>
      </c>
      <c r="H214" t="s">
        <v>411</v>
      </c>
      <c r="I214" t="s">
        <v>444</v>
      </c>
    </row>
    <row r="215" spans="7:9" ht="13.5">
      <c r="G215">
        <v>4704</v>
      </c>
      <c r="H215" t="s">
        <v>16</v>
      </c>
      <c r="I215" t="s">
        <v>313</v>
      </c>
    </row>
    <row r="216" spans="7:9" ht="13.5">
      <c r="G216">
        <v>4705</v>
      </c>
      <c r="H216" t="s">
        <v>412</v>
      </c>
      <c r="I216" t="s">
        <v>445</v>
      </c>
    </row>
    <row r="217" spans="7:9" ht="13.5">
      <c r="G217">
        <v>4706</v>
      </c>
      <c r="H217" t="s">
        <v>15</v>
      </c>
      <c r="I217" t="s">
        <v>314</v>
      </c>
    </row>
    <row r="218" spans="7:9" ht="13.5">
      <c r="G218">
        <v>4707</v>
      </c>
      <c r="H218" t="s">
        <v>413</v>
      </c>
      <c r="I218" t="s">
        <v>446</v>
      </c>
    </row>
    <row r="219" spans="7:9" ht="13.5">
      <c r="G219">
        <v>4708</v>
      </c>
      <c r="H219" t="s">
        <v>414</v>
      </c>
      <c r="I219" t="s">
        <v>447</v>
      </c>
    </row>
    <row r="221" spans="7:9" ht="13.5">
      <c r="G221" t="s">
        <v>527</v>
      </c>
      <c r="I221" t="s">
        <v>527</v>
      </c>
    </row>
    <row r="222" spans="7:9" ht="13.5">
      <c r="G222">
        <v>4820</v>
      </c>
      <c r="H222" t="s">
        <v>528</v>
      </c>
      <c r="I222" t="s">
        <v>529</v>
      </c>
    </row>
    <row r="223" spans="7:9" ht="13.5">
      <c r="G223">
        <v>4825</v>
      </c>
      <c r="H223" t="s">
        <v>530</v>
      </c>
      <c r="I223" t="s">
        <v>531</v>
      </c>
    </row>
    <row r="224" spans="7:9" ht="13.5">
      <c r="G224">
        <v>4830</v>
      </c>
      <c r="H224" t="s">
        <v>532</v>
      </c>
      <c r="I224" t="s">
        <v>533</v>
      </c>
    </row>
  </sheetData>
  <sheetProtection/>
  <printOptions/>
  <pageMargins left="0.787" right="0.787" top="0.984" bottom="0.984" header="0.512" footer="0.51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O131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4.75390625" defaultRowHeight="13.5"/>
  <cols>
    <col min="1" max="2" width="11.375" style="0" customWidth="1"/>
    <col min="3" max="3" width="15.125" style="0" customWidth="1"/>
    <col min="4" max="4" width="3.75390625" style="0" bestFit="1" customWidth="1"/>
    <col min="5" max="5" width="8.25390625" style="0" customWidth="1"/>
    <col min="6" max="6" width="7.875" style="0" customWidth="1"/>
    <col min="7" max="7" width="7.25390625" style="0" customWidth="1"/>
    <col min="8" max="10" width="13.25390625" style="0" customWidth="1"/>
    <col min="11" max="12" width="5.875" style="0" bestFit="1" customWidth="1"/>
    <col min="13" max="14" width="5.75390625" style="0" bestFit="1" customWidth="1"/>
    <col min="15" max="15" width="6.625" style="26" bestFit="1" customWidth="1"/>
  </cols>
  <sheetData>
    <row r="1" spans="1:15" ht="13.5">
      <c r="A1" t="str">
        <f>Sheet1!B9</f>
        <v>（ ）</v>
      </c>
      <c r="B1">
        <f>Sheet1!F9</f>
        <v>0</v>
      </c>
      <c r="O1"/>
    </row>
    <row r="2" spans="1:15" ht="13.5">
      <c r="A2" t="s">
        <v>315</v>
      </c>
      <c r="B2" t="s">
        <v>316</v>
      </c>
      <c r="C2" t="s">
        <v>317</v>
      </c>
      <c r="D2" t="s">
        <v>318</v>
      </c>
      <c r="E2" t="s">
        <v>319</v>
      </c>
      <c r="F2" t="s">
        <v>320</v>
      </c>
      <c r="G2" t="s">
        <v>321</v>
      </c>
      <c r="H2" t="s">
        <v>322</v>
      </c>
      <c r="I2" t="s">
        <v>323</v>
      </c>
      <c r="J2" t="s">
        <v>324</v>
      </c>
      <c r="K2" t="s">
        <v>345</v>
      </c>
      <c r="L2" t="s">
        <v>344</v>
      </c>
      <c r="M2" t="s">
        <v>343</v>
      </c>
      <c r="N2" t="s">
        <v>342</v>
      </c>
      <c r="O2" s="26" t="s">
        <v>361</v>
      </c>
    </row>
    <row r="3" spans="1:15" s="2" customFormat="1" ht="13.5">
      <c r="A3" s="2">
        <f>IF(B3="","",D3*100000000+F3*100+RIGHT(G3,2))</f>
      </c>
      <c r="B3" s="2">
        <f>IF(Sheet1!C11="","",IF(Sheet1!Y11=2,Sheet1!C11&amp;"      "&amp;Sheet1!D11&amp;" "&amp;Sheet1!G11,IF(Sheet1!Y11=3,Sheet1!C11&amp;"    "&amp;Sheet1!D11&amp;" "&amp;Sheet1!G11,IF(Sheet1!Y11=4,Sheet1!C11&amp;"  "&amp;Sheet1!D11&amp;" "&amp;Sheet1!G11,IF(Sheet1!Y11&gt;=5,Sheet1!C11&amp;Sheet1!D11&amp;" "&amp;Sheet1!G11,"")))))</f>
      </c>
      <c r="C3" s="2">
        <f>IF(Sheet1!E11="","",Sheet1!E11&amp;" "&amp;Sheet1!F11)</f>
      </c>
      <c r="D3" s="2">
        <f>IF(Sheet1!H11="","",IF(Sheet1!H11="女",2,1))</f>
      </c>
      <c r="E3" s="2">
        <f>IF(B3="","",28)</f>
      </c>
      <c r="F3" s="2">
        <f>IF(B3="","",280000+LEFT(Sheet1!$E$3,4))</f>
      </c>
      <c r="G3" s="2">
        <f>IF(Sheet1!B11="","",VALUE(Sheet1!B11))</f>
      </c>
      <c r="H3" s="2">
        <f>IF(Sheet1!I11="","",IF(VLOOKUP(Sheet1!I11,Sheet2!$A$2:$C$44,3,FALSE)&gt;=71,VLOOKUP(Sheet1!I11,Sheet2!$A$2:$C$44,2,FALSE)&amp;TEXT(Sheet1!K11,"00")&amp;TEXT(Sheet1!L11,"00"),VLOOKUP(Sheet1!I11,Sheet2!$A$2:$C$44,2,FALSE)&amp;TEXT(Sheet1!J11,"00")&amp;TEXT(Sheet1!K11,"00")&amp;IF(Sheet1!M11="手",TEXT(Sheet1!L11,"0"),TEXT(Sheet1!L11,"00"))))</f>
      </c>
      <c r="I3" s="2">
        <f>IF(Sheet1!N11="","",IF(VLOOKUP(Sheet1!N11,Sheet2!$A$2:$C$44,3,FALSE)&gt;=71,VLOOKUP(Sheet1!N11,Sheet2!$A$2:$C$44,2,FALSE)&amp;TEXT(Sheet1!P11,"00")&amp;TEXT(Sheet1!Q11,"00"),VLOOKUP(Sheet1!N11,Sheet2!$A$2:$C$44,2,FALSE)&amp;TEXT(Sheet1!O11,"00")&amp;TEXT(Sheet1!P11,"00")&amp;IF(Sheet1!R11="手",TEXT(Sheet1!Q11,"0"),TEXT(Sheet1!Q11,"00"))))</f>
      </c>
      <c r="J3" s="2">
        <f>IF(Sheet1!S11="","",IF(VLOOKUP(Sheet1!S11,Sheet2!$A$2:$C$44,3,FALSE)&gt;=71,VLOOKUP(Sheet1!S11,Sheet2!$A$2:$C$44,2,FALSE)&amp;TEXT(Sheet1!U11,"00")&amp;TEXT(Sheet1!V11,"00"),VLOOKUP(Sheet1!S11,Sheet2!$A$2:$C$44,2,FALSE)&amp;TEXT(Sheet1!T11,"00")&amp;TEXT(Sheet1!U11,"00")&amp;IF(Sheet1!W11="手",TEXT(Sheet1!V11,"0"),TEXT(Sheet1!V11,"00"))))</f>
      </c>
      <c r="K3" s="2">
        <f>IF(Sheet1!Z11="","","●")</f>
      </c>
      <c r="L3" s="2">
        <f>IF(Sheet1!AA11="","","▲")</f>
      </c>
      <c r="M3" s="2">
        <f>IF(Sheet1!AB11="","","★")</f>
      </c>
      <c r="N3" s="2">
        <f>IF(Sheet1!AC11="","","▼")</f>
      </c>
      <c r="O3" s="2">
        <f>IF(Sheet1!AD11="","",Sheet1!AD11)</f>
      </c>
    </row>
    <row r="4" spans="1:15" s="2" customFormat="1" ht="13.5">
      <c r="A4" s="2">
        <f aca="true" t="shared" si="0" ref="A4:A67">IF(B4="","",D4*100000000+F4*100+RIGHT(G4,2))</f>
      </c>
      <c r="B4" s="2">
        <f>IF(Sheet1!C12="","",IF(Sheet1!Y12=2,Sheet1!C12&amp;"      "&amp;Sheet1!D12&amp;" "&amp;Sheet1!G12,IF(Sheet1!Y12=3,Sheet1!C12&amp;"    "&amp;Sheet1!D12&amp;" "&amp;Sheet1!G12,IF(Sheet1!Y12=4,Sheet1!C12&amp;"  "&amp;Sheet1!D12&amp;" "&amp;Sheet1!G12,IF(Sheet1!Y12&gt;=5,Sheet1!C12&amp;Sheet1!D12&amp;" "&amp;Sheet1!G12,"")))))</f>
      </c>
      <c r="C4" s="2">
        <f>IF(Sheet1!E12="","",Sheet1!E12&amp;" "&amp;Sheet1!F12)</f>
      </c>
      <c r="D4" s="2">
        <f>IF(Sheet1!H12="","",IF(Sheet1!H12="女",2,1))</f>
      </c>
      <c r="E4" s="2">
        <f aca="true" t="shared" si="1" ref="E4:E67">IF(B4="","",28)</f>
      </c>
      <c r="F4" s="2">
        <f>IF(B4="","",280000+LEFT(Sheet1!$E$3,4))</f>
      </c>
      <c r="G4" s="2">
        <f>IF(Sheet1!B12="","",VALUE(Sheet1!B12))</f>
      </c>
      <c r="H4" s="2">
        <f>IF(Sheet1!I12="","",IF(VLOOKUP(Sheet1!I12,Sheet2!$A$2:$C$44,3,FALSE)&gt;=71,VLOOKUP(Sheet1!I12,Sheet2!$A$2:$C$44,2,FALSE)&amp;TEXT(Sheet1!K12,"00")&amp;TEXT(Sheet1!L12,"00"),VLOOKUP(Sheet1!I12,Sheet2!$A$2:$C$44,2,FALSE)&amp;TEXT(Sheet1!J12,"00")&amp;TEXT(Sheet1!K12,"00")&amp;IF(Sheet1!M12="手",TEXT(Sheet1!L12,"0"),TEXT(Sheet1!L12,"00"))))</f>
      </c>
      <c r="I4" s="2">
        <f>IF(Sheet1!N12="","",IF(VLOOKUP(Sheet1!N12,Sheet2!$A$2:$C$44,3,FALSE)&gt;=71,VLOOKUP(Sheet1!N12,Sheet2!$A$2:$C$44,2,FALSE)&amp;TEXT(Sheet1!P12,"00")&amp;TEXT(Sheet1!Q12,"00"),VLOOKUP(Sheet1!N12,Sheet2!$A$2:$C$44,2,FALSE)&amp;TEXT(Sheet1!O12,"00")&amp;TEXT(Sheet1!P12,"00")&amp;IF(Sheet1!R12="手",TEXT(Sheet1!Q12,"0"),TEXT(Sheet1!Q12,"00"))))</f>
      </c>
      <c r="J4" s="2">
        <f>IF(Sheet1!S12="","",IF(VLOOKUP(Sheet1!S12,Sheet2!$A$2:$C$44,3,FALSE)&gt;=71,VLOOKUP(Sheet1!S12,Sheet2!$A$2:$C$44,2,FALSE)&amp;TEXT(Sheet1!U12,"00")&amp;TEXT(Sheet1!V12,"00"),VLOOKUP(Sheet1!S12,Sheet2!$A$2:$C$44,2,FALSE)&amp;TEXT(Sheet1!T12,"00")&amp;TEXT(Sheet1!U12,"00")&amp;IF(Sheet1!W12="手",TEXT(Sheet1!V12,"0"),TEXT(Sheet1!V12,"00"))))</f>
      </c>
      <c r="K4" s="2">
        <f>IF(Sheet1!Z12="","","●")</f>
      </c>
      <c r="L4" s="2">
        <f>IF(Sheet1!AA12="","","▲")</f>
      </c>
      <c r="M4" s="2">
        <f>IF(Sheet1!AB12="","","★")</f>
      </c>
      <c r="N4" s="2">
        <f>IF(Sheet1!AC12="","","▼")</f>
      </c>
      <c r="O4" s="2">
        <f>IF(Sheet1!AD12="","",Sheet1!AD12)</f>
      </c>
    </row>
    <row r="5" spans="1:15" s="2" customFormat="1" ht="13.5">
      <c r="A5" s="2">
        <f t="shared" si="0"/>
      </c>
      <c r="B5" s="2">
        <f>IF(Sheet1!C13="","",IF(Sheet1!Y13=2,Sheet1!C13&amp;"      "&amp;Sheet1!D13&amp;" "&amp;Sheet1!G13,IF(Sheet1!Y13=3,Sheet1!C13&amp;"    "&amp;Sheet1!D13&amp;" "&amp;Sheet1!G13,IF(Sheet1!Y13=4,Sheet1!C13&amp;"  "&amp;Sheet1!D13&amp;" "&amp;Sheet1!G13,IF(Sheet1!Y13&gt;=5,Sheet1!C13&amp;Sheet1!D13&amp;" "&amp;Sheet1!G13,"")))))</f>
      </c>
      <c r="C5" s="2">
        <f>IF(Sheet1!E13="","",Sheet1!E13&amp;" "&amp;Sheet1!F13)</f>
      </c>
      <c r="D5" s="2">
        <f>IF(Sheet1!H13="","",IF(Sheet1!H13="女",2,1))</f>
      </c>
      <c r="E5" s="2">
        <f t="shared" si="1"/>
      </c>
      <c r="F5" s="2">
        <f>IF(B5="","",280000+LEFT(Sheet1!$E$3,4))</f>
      </c>
      <c r="G5" s="2">
        <f>IF(Sheet1!B13="","",VALUE(Sheet1!B13))</f>
      </c>
      <c r="H5" s="2">
        <f>IF(Sheet1!I13="","",IF(VLOOKUP(Sheet1!I13,Sheet2!$A$2:$C$44,3,FALSE)&gt;=71,VLOOKUP(Sheet1!I13,Sheet2!$A$2:$C$44,2,FALSE)&amp;TEXT(Sheet1!K13,"00")&amp;TEXT(Sheet1!L13,"00"),VLOOKUP(Sheet1!I13,Sheet2!$A$2:$C$44,2,FALSE)&amp;TEXT(Sheet1!J13,"00")&amp;TEXT(Sheet1!K13,"00")&amp;IF(Sheet1!M13="手",TEXT(Sheet1!L13,"0"),TEXT(Sheet1!L13,"00"))))</f>
      </c>
      <c r="I5" s="2">
        <f>IF(Sheet1!N13="","",IF(VLOOKUP(Sheet1!N13,Sheet2!$A$2:$C$44,3,FALSE)&gt;=71,VLOOKUP(Sheet1!N13,Sheet2!$A$2:$C$44,2,FALSE)&amp;TEXT(Sheet1!P13,"00")&amp;TEXT(Sheet1!Q13,"00"),VLOOKUP(Sheet1!N13,Sheet2!$A$2:$C$44,2,FALSE)&amp;TEXT(Sheet1!O13,"00")&amp;TEXT(Sheet1!P13,"00")&amp;IF(Sheet1!R13="手",TEXT(Sheet1!Q13,"0"),TEXT(Sheet1!Q13,"00"))))</f>
      </c>
      <c r="J5" s="2">
        <f>IF(Sheet1!S13="","",IF(VLOOKUP(Sheet1!S13,Sheet2!$A$2:$C$44,3,FALSE)&gt;=71,VLOOKUP(Sheet1!S13,Sheet2!$A$2:$C$44,2,FALSE)&amp;TEXT(Sheet1!U13,"00")&amp;TEXT(Sheet1!V13,"00"),VLOOKUP(Sheet1!S13,Sheet2!$A$2:$C$44,2,FALSE)&amp;TEXT(Sheet1!T13,"00")&amp;TEXT(Sheet1!U13,"00")&amp;IF(Sheet1!W13="手",TEXT(Sheet1!V13,"0"),TEXT(Sheet1!V13,"00"))))</f>
      </c>
      <c r="K5" s="2">
        <f>IF(Sheet1!Z13="","","●")</f>
      </c>
      <c r="L5" s="2">
        <f>IF(Sheet1!AA13="","","▲")</f>
      </c>
      <c r="M5" s="2">
        <f>IF(Sheet1!AB13="","","★")</f>
      </c>
      <c r="N5" s="2">
        <f>IF(Sheet1!AC13="","","▼")</f>
      </c>
      <c r="O5" s="2">
        <f>IF(Sheet1!AD13="","",Sheet1!AD13)</f>
      </c>
    </row>
    <row r="6" spans="1:15" s="2" customFormat="1" ht="13.5">
      <c r="A6" s="2">
        <f t="shared" si="0"/>
      </c>
      <c r="B6" s="2">
        <f>IF(Sheet1!C14="","",IF(Sheet1!Y14=2,Sheet1!C14&amp;"      "&amp;Sheet1!D14&amp;" "&amp;Sheet1!G14,IF(Sheet1!Y14=3,Sheet1!C14&amp;"    "&amp;Sheet1!D14&amp;" "&amp;Sheet1!G14,IF(Sheet1!Y14=4,Sheet1!C14&amp;"  "&amp;Sheet1!D14&amp;" "&amp;Sheet1!G14,IF(Sheet1!Y14&gt;=5,Sheet1!C14&amp;Sheet1!D14&amp;" "&amp;Sheet1!G14,"")))))</f>
      </c>
      <c r="C6" s="2">
        <f>IF(Sheet1!E14="","",Sheet1!E14&amp;" "&amp;Sheet1!F14)</f>
      </c>
      <c r="D6" s="2">
        <f>IF(Sheet1!H14="","",IF(Sheet1!H14="女",2,1))</f>
      </c>
      <c r="E6" s="2">
        <f t="shared" si="1"/>
      </c>
      <c r="F6" s="2">
        <f>IF(B6="","",280000+LEFT(Sheet1!$E$3,4))</f>
      </c>
      <c r="G6" s="2">
        <f>IF(Sheet1!B14="","",VALUE(Sheet1!B14))</f>
      </c>
      <c r="H6" s="2">
        <f>IF(Sheet1!I14="","",IF(VLOOKUP(Sheet1!I14,Sheet2!$A$2:$C$44,3,FALSE)&gt;=71,VLOOKUP(Sheet1!I14,Sheet2!$A$2:$C$44,2,FALSE)&amp;TEXT(Sheet1!K14,"00")&amp;TEXT(Sheet1!L14,"00"),VLOOKUP(Sheet1!I14,Sheet2!$A$2:$C$44,2,FALSE)&amp;TEXT(Sheet1!J14,"00")&amp;TEXT(Sheet1!K14,"00")&amp;IF(Sheet1!M14="手",TEXT(Sheet1!L14,"0"),TEXT(Sheet1!L14,"00"))))</f>
      </c>
      <c r="I6" s="2">
        <f>IF(Sheet1!N14="","",IF(VLOOKUP(Sheet1!N14,Sheet2!$A$2:$C$44,3,FALSE)&gt;=71,VLOOKUP(Sheet1!N14,Sheet2!$A$2:$C$44,2,FALSE)&amp;TEXT(Sheet1!P14,"00")&amp;TEXT(Sheet1!Q14,"00"),VLOOKUP(Sheet1!N14,Sheet2!$A$2:$C$44,2,FALSE)&amp;TEXT(Sheet1!O14,"00")&amp;TEXT(Sheet1!P14,"00")&amp;IF(Sheet1!R14="手",TEXT(Sheet1!Q14,"0"),TEXT(Sheet1!Q14,"00"))))</f>
      </c>
      <c r="J6" s="2">
        <f>IF(Sheet1!S14="","",IF(VLOOKUP(Sheet1!S14,Sheet2!$A$2:$C$44,3,FALSE)&gt;=71,VLOOKUP(Sheet1!S14,Sheet2!$A$2:$C$44,2,FALSE)&amp;TEXT(Sheet1!U14,"00")&amp;TEXT(Sheet1!V14,"00"),VLOOKUP(Sheet1!S14,Sheet2!$A$2:$C$44,2,FALSE)&amp;TEXT(Sheet1!T14,"00")&amp;TEXT(Sheet1!U14,"00")&amp;IF(Sheet1!W14="手",TEXT(Sheet1!V14,"0"),TEXT(Sheet1!V14,"00"))))</f>
      </c>
      <c r="K6" s="2">
        <f>IF(Sheet1!Z14="","","●")</f>
      </c>
      <c r="L6" s="2">
        <f>IF(Sheet1!AA14="","","▲")</f>
      </c>
      <c r="M6" s="2">
        <f>IF(Sheet1!AB14="","","★")</f>
      </c>
      <c r="N6" s="2">
        <f>IF(Sheet1!AC14="","","▼")</f>
      </c>
      <c r="O6" s="2">
        <f>IF(Sheet1!AD14="","",Sheet1!AD14)</f>
      </c>
    </row>
    <row r="7" spans="1:15" s="2" customFormat="1" ht="13.5">
      <c r="A7" s="2">
        <f t="shared" si="0"/>
      </c>
      <c r="B7" s="2">
        <f>IF(Sheet1!C15="","",IF(Sheet1!Y15=2,Sheet1!C15&amp;"      "&amp;Sheet1!D15&amp;" "&amp;Sheet1!G15,IF(Sheet1!Y15=3,Sheet1!C15&amp;"    "&amp;Sheet1!D15&amp;" "&amp;Sheet1!G15,IF(Sheet1!Y15=4,Sheet1!C15&amp;"  "&amp;Sheet1!D15&amp;" "&amp;Sheet1!G15,IF(Sheet1!Y15&gt;=5,Sheet1!C15&amp;Sheet1!D15&amp;" "&amp;Sheet1!G15,"")))))</f>
      </c>
      <c r="C7" s="2">
        <f>IF(Sheet1!E15="","",Sheet1!E15&amp;" "&amp;Sheet1!F15)</f>
      </c>
      <c r="D7" s="2">
        <f>IF(Sheet1!H15="","",IF(Sheet1!H15="女",2,1))</f>
      </c>
      <c r="E7" s="2">
        <f t="shared" si="1"/>
      </c>
      <c r="F7" s="2">
        <f>IF(B7="","",280000+LEFT(Sheet1!$E$3,4))</f>
      </c>
      <c r="G7" s="2">
        <f>IF(Sheet1!B15="","",VALUE(Sheet1!B15))</f>
      </c>
      <c r="H7" s="2">
        <f>IF(Sheet1!I15="","",IF(VLOOKUP(Sheet1!I15,Sheet2!$A$2:$C$44,3,FALSE)&gt;=71,VLOOKUP(Sheet1!I15,Sheet2!$A$2:$C$44,2,FALSE)&amp;TEXT(Sheet1!K15,"00")&amp;TEXT(Sheet1!L15,"00"),VLOOKUP(Sheet1!I15,Sheet2!$A$2:$C$44,2,FALSE)&amp;TEXT(Sheet1!J15,"00")&amp;TEXT(Sheet1!K15,"00")&amp;IF(Sheet1!M15="手",TEXT(Sheet1!L15,"0"),TEXT(Sheet1!L15,"00"))))</f>
      </c>
      <c r="I7" s="2">
        <f>IF(Sheet1!N15="","",IF(VLOOKUP(Sheet1!N15,Sheet2!$A$2:$C$44,3,FALSE)&gt;=71,VLOOKUP(Sheet1!N15,Sheet2!$A$2:$C$44,2,FALSE)&amp;TEXT(Sheet1!P15,"00")&amp;TEXT(Sheet1!Q15,"00"),VLOOKUP(Sheet1!N15,Sheet2!$A$2:$C$44,2,FALSE)&amp;TEXT(Sheet1!O15,"00")&amp;TEXT(Sheet1!P15,"00")&amp;IF(Sheet1!R15="手",TEXT(Sheet1!Q15,"0"),TEXT(Sheet1!Q15,"00"))))</f>
      </c>
      <c r="J7" s="2">
        <f>IF(Sheet1!S15="","",IF(VLOOKUP(Sheet1!S15,Sheet2!$A$2:$C$44,3,FALSE)&gt;=71,VLOOKUP(Sheet1!S15,Sheet2!$A$2:$C$44,2,FALSE)&amp;TEXT(Sheet1!U15,"00")&amp;TEXT(Sheet1!V15,"00"),VLOOKUP(Sheet1!S15,Sheet2!$A$2:$C$44,2,FALSE)&amp;TEXT(Sheet1!T15,"00")&amp;TEXT(Sheet1!U15,"00")&amp;IF(Sheet1!W15="手",TEXT(Sheet1!V15,"0"),TEXT(Sheet1!V15,"00"))))</f>
      </c>
      <c r="K7" s="2">
        <f>IF(Sheet1!Z15="","","●")</f>
      </c>
      <c r="L7" s="2">
        <f>IF(Sheet1!AA15="","","▲")</f>
      </c>
      <c r="M7" s="2">
        <f>IF(Sheet1!AB15="","","★")</f>
      </c>
      <c r="N7" s="2">
        <f>IF(Sheet1!AC15="","","▼")</f>
      </c>
      <c r="O7" s="2">
        <f>IF(Sheet1!AD15="","",Sheet1!AD15)</f>
      </c>
    </row>
    <row r="8" spans="1:15" s="2" customFormat="1" ht="13.5">
      <c r="A8" s="2">
        <f t="shared" si="0"/>
      </c>
      <c r="B8" s="2">
        <f>IF(Sheet1!C16="","",IF(Sheet1!Y16=2,Sheet1!C16&amp;"      "&amp;Sheet1!D16&amp;" "&amp;Sheet1!G16,IF(Sheet1!Y16=3,Sheet1!C16&amp;"    "&amp;Sheet1!D16&amp;" "&amp;Sheet1!G16,IF(Sheet1!Y16=4,Sheet1!C16&amp;"  "&amp;Sheet1!D16&amp;" "&amp;Sheet1!G16,IF(Sheet1!Y16&gt;=5,Sheet1!C16&amp;Sheet1!D16&amp;" "&amp;Sheet1!G16,"")))))</f>
      </c>
      <c r="C8" s="2">
        <f>IF(Sheet1!E16="","",Sheet1!E16&amp;" "&amp;Sheet1!F16)</f>
      </c>
      <c r="D8" s="2">
        <f>IF(Sheet1!H16="","",IF(Sheet1!H16="女",2,1))</f>
      </c>
      <c r="E8" s="2">
        <f t="shared" si="1"/>
      </c>
      <c r="F8" s="2">
        <f>IF(B8="","",280000+LEFT(Sheet1!$E$3,4))</f>
      </c>
      <c r="G8" s="2">
        <f>IF(Sheet1!B16="","",VALUE(Sheet1!B16))</f>
      </c>
      <c r="H8" s="2">
        <f>IF(Sheet1!I16="","",IF(VLOOKUP(Sheet1!I16,Sheet2!$A$2:$C$44,3,FALSE)&gt;=71,VLOOKUP(Sheet1!I16,Sheet2!$A$2:$C$44,2,FALSE)&amp;TEXT(Sheet1!K16,"00")&amp;TEXT(Sheet1!L16,"00"),VLOOKUP(Sheet1!I16,Sheet2!$A$2:$C$44,2,FALSE)&amp;TEXT(Sheet1!J16,"00")&amp;TEXT(Sheet1!K16,"00")&amp;IF(Sheet1!M16="手",TEXT(Sheet1!L16,"0"),TEXT(Sheet1!L16,"00"))))</f>
      </c>
      <c r="I8" s="2">
        <f>IF(Sheet1!N16="","",IF(VLOOKUP(Sheet1!N16,Sheet2!$A$2:$C$44,3,FALSE)&gt;=71,VLOOKUP(Sheet1!N16,Sheet2!$A$2:$C$44,2,FALSE)&amp;TEXT(Sheet1!P16,"00")&amp;TEXT(Sheet1!Q16,"00"),VLOOKUP(Sheet1!N16,Sheet2!$A$2:$C$44,2,FALSE)&amp;TEXT(Sheet1!O16,"00")&amp;TEXT(Sheet1!P16,"00")&amp;IF(Sheet1!#REF!="手",TEXT(Sheet1!Q16,"0"),TEXT(Sheet1!Q16,"00"))))</f>
      </c>
      <c r="J8" s="2">
        <f>IF(Sheet1!S16="","",IF(VLOOKUP(Sheet1!S16,Sheet2!$A$2:$C$44,3,FALSE)&gt;=71,VLOOKUP(Sheet1!S16,Sheet2!$A$2:$C$44,2,FALSE)&amp;TEXT(Sheet1!U16,"00")&amp;TEXT(Sheet1!V16,"00"),VLOOKUP(Sheet1!S16,Sheet2!$A$2:$C$44,2,FALSE)&amp;TEXT(Sheet1!T16,"00")&amp;TEXT(Sheet1!U16,"00")&amp;IF(Sheet1!W16="手",TEXT(Sheet1!V16,"0"),TEXT(Sheet1!V16,"00"))))</f>
      </c>
      <c r="K8" s="2">
        <f>IF(Sheet1!Z16="","","●")</f>
      </c>
      <c r="L8" s="2">
        <f>IF(Sheet1!AA16="","","▲")</f>
      </c>
      <c r="M8" s="2">
        <f>IF(Sheet1!AB16="","","★")</f>
      </c>
      <c r="N8" s="2">
        <f>IF(Sheet1!AC16="","","▼")</f>
      </c>
      <c r="O8" s="2">
        <f>IF(Sheet1!AD16="","",Sheet1!AD16)</f>
      </c>
    </row>
    <row r="9" spans="1:15" s="2" customFormat="1" ht="13.5">
      <c r="A9" s="2">
        <f t="shared" si="0"/>
      </c>
      <c r="B9" s="2">
        <f>IF(Sheet1!C17="","",IF(Sheet1!Y17=2,Sheet1!C17&amp;"      "&amp;Sheet1!D17&amp;" "&amp;Sheet1!G17,IF(Sheet1!Y17=3,Sheet1!C17&amp;"    "&amp;Sheet1!D17&amp;" "&amp;Sheet1!G17,IF(Sheet1!Y17=4,Sheet1!C17&amp;"  "&amp;Sheet1!D17&amp;" "&amp;Sheet1!G17,IF(Sheet1!Y17&gt;=5,Sheet1!C17&amp;Sheet1!D17&amp;" "&amp;Sheet1!G17,"")))))</f>
      </c>
      <c r="C9" s="2">
        <f>IF(Sheet1!E17="","",Sheet1!E17&amp;" "&amp;Sheet1!F17)</f>
      </c>
      <c r="D9" s="2">
        <f>IF(Sheet1!H17="","",IF(Sheet1!H17="女",2,1))</f>
      </c>
      <c r="E9" s="2">
        <f t="shared" si="1"/>
      </c>
      <c r="F9" s="2">
        <f>IF(B9="","",280000+LEFT(Sheet1!$E$3,4))</f>
      </c>
      <c r="G9" s="2">
        <f>IF(Sheet1!B17="","",VALUE(Sheet1!B17))</f>
      </c>
      <c r="H9" s="2">
        <f>IF(Sheet1!I17="","",IF(VLOOKUP(Sheet1!I17,Sheet2!$A$2:$C$44,3,FALSE)&gt;=71,VLOOKUP(Sheet1!I17,Sheet2!$A$2:$C$44,2,FALSE)&amp;TEXT(Sheet1!K17,"00")&amp;TEXT(Sheet1!L17,"00"),VLOOKUP(Sheet1!I17,Sheet2!$A$2:$C$44,2,FALSE)&amp;TEXT(Sheet1!J17,"00")&amp;TEXT(Sheet1!K17,"00")&amp;IF(Sheet1!M17="手",TEXT(Sheet1!L17,"0"),TEXT(Sheet1!L17,"00"))))</f>
      </c>
      <c r="I9" s="2">
        <f>IF(Sheet1!N17="","",IF(VLOOKUP(Sheet1!N17,Sheet2!$A$2:$C$44,3,FALSE)&gt;=71,VLOOKUP(Sheet1!N17,Sheet2!$A$2:$C$44,2,FALSE)&amp;TEXT(Sheet1!P17,"00")&amp;TEXT(Sheet1!Q17,"00"),VLOOKUP(Sheet1!N17,Sheet2!$A$2:$C$44,2,FALSE)&amp;TEXT(Sheet1!O17,"00")&amp;TEXT(Sheet1!P17,"00")&amp;IF(Sheet1!R17="手",TEXT(Sheet1!Q17,"0"),TEXT(Sheet1!Q17,"00"))))</f>
      </c>
      <c r="J9" s="2">
        <f>IF(Sheet1!R16="","",IF(VLOOKUP(Sheet1!R16,Sheet2!$A$2:$C$44,3,FALSE)&gt;=71,VLOOKUP(Sheet1!R16,Sheet2!$A$2:$C$44,2,FALSE)&amp;TEXT(Sheet1!U17,"00")&amp;TEXT(Sheet1!V17,"00"),VLOOKUP(Sheet1!R16,Sheet2!$A$2:$C$44,2,FALSE)&amp;TEXT(Sheet1!T17,"00")&amp;TEXT(Sheet1!U17,"00")&amp;IF(Sheet1!W17="手",TEXT(Sheet1!V17,"0"),TEXT(Sheet1!V17,"00"))))</f>
      </c>
      <c r="K9" s="2">
        <f>IF(Sheet1!Z17="","","●")</f>
      </c>
      <c r="L9" s="2">
        <f>IF(Sheet1!AA17="","","▲")</f>
      </c>
      <c r="M9" s="2">
        <f>IF(Sheet1!AB17="","","★")</f>
      </c>
      <c r="N9" s="2">
        <f>IF(Sheet1!AC17="","","▼")</f>
      </c>
      <c r="O9" s="2">
        <f>IF(Sheet1!AD17="","",Sheet1!AD17)</f>
      </c>
    </row>
    <row r="10" spans="1:15" s="2" customFormat="1" ht="13.5">
      <c r="A10" s="2">
        <f t="shared" si="0"/>
      </c>
      <c r="B10" s="2">
        <f>IF(Sheet1!C18="","",IF(Sheet1!Y18=2,Sheet1!C18&amp;"      "&amp;Sheet1!D18&amp;" "&amp;Sheet1!G18,IF(Sheet1!Y18=3,Sheet1!C18&amp;"    "&amp;Sheet1!D18&amp;" "&amp;Sheet1!G18,IF(Sheet1!Y18=4,Sheet1!C18&amp;"  "&amp;Sheet1!D18&amp;" "&amp;Sheet1!G18,IF(Sheet1!Y18&gt;=5,Sheet1!C18&amp;Sheet1!D18&amp;" "&amp;Sheet1!G18,"")))))</f>
      </c>
      <c r="C10" s="2">
        <f>IF(Sheet1!E18="","",Sheet1!E18&amp;" "&amp;Sheet1!F18)</f>
      </c>
      <c r="D10" s="2">
        <f>IF(Sheet1!H18="","",IF(Sheet1!H18="女",2,1))</f>
      </c>
      <c r="E10" s="2">
        <f t="shared" si="1"/>
      </c>
      <c r="F10" s="2">
        <f>IF(B10="","",280000+LEFT(Sheet1!$E$3,4))</f>
      </c>
      <c r="G10" s="2">
        <f>IF(Sheet1!B18="","",VALUE(Sheet1!B18))</f>
      </c>
      <c r="H10" s="2">
        <f>IF(Sheet1!I18="","",IF(VLOOKUP(Sheet1!I18,Sheet2!$A$2:$C$44,3,FALSE)&gt;=71,VLOOKUP(Sheet1!I18,Sheet2!$A$2:$C$44,2,FALSE)&amp;TEXT(Sheet1!K18,"00")&amp;TEXT(Sheet1!L18,"00"),VLOOKUP(Sheet1!I18,Sheet2!$A$2:$C$44,2,FALSE)&amp;TEXT(Sheet1!J18,"00")&amp;TEXT(Sheet1!K18,"00")&amp;IF(Sheet1!M18="手",TEXT(Sheet1!L18,"0"),TEXT(Sheet1!L18,"00"))))</f>
      </c>
      <c r="I10" s="2">
        <f>IF(Sheet1!N18="","",IF(VLOOKUP(Sheet1!N18,Sheet2!$A$2:$C$44,3,FALSE)&gt;=71,VLOOKUP(Sheet1!N18,Sheet2!$A$2:$C$44,2,FALSE)&amp;TEXT(Sheet1!P18,"00")&amp;TEXT(Sheet1!Q18,"00"),VLOOKUP(Sheet1!N18,Sheet2!$A$2:$C$44,2,FALSE)&amp;TEXT(Sheet1!O18,"00")&amp;TEXT(Sheet1!P18,"00")&amp;IF(Sheet1!R18="手",TEXT(Sheet1!Q18,"0"),TEXT(Sheet1!Q18,"00"))))</f>
      </c>
      <c r="J10" s="2">
        <f>IF(Sheet1!S18="","",IF(VLOOKUP(Sheet1!S18,Sheet2!$A$2:$C$44,3,FALSE)&gt;=71,VLOOKUP(Sheet1!S18,Sheet2!$A$2:$C$44,2,FALSE)&amp;TEXT(Sheet1!U18,"00")&amp;TEXT(Sheet1!V18,"00"),VLOOKUP(Sheet1!S18,Sheet2!$A$2:$C$44,2,FALSE)&amp;TEXT(Sheet1!T18,"00")&amp;TEXT(Sheet1!U18,"00")&amp;IF(Sheet1!W18="手",TEXT(Sheet1!V18,"0"),TEXT(Sheet1!V18,"00"))))</f>
      </c>
      <c r="K10" s="2">
        <f>IF(Sheet1!Z18="","","●")</f>
      </c>
      <c r="L10" s="2">
        <f>IF(Sheet1!AA18="","","▲")</f>
      </c>
      <c r="M10" s="2">
        <f>IF(Sheet1!AB18="","","★")</f>
      </c>
      <c r="N10" s="2">
        <f>IF(Sheet1!AC18="","","▼")</f>
      </c>
      <c r="O10" s="2">
        <f>IF(Sheet1!AD18="","",Sheet1!AD18)</f>
      </c>
    </row>
    <row r="11" spans="1:15" s="2" customFormat="1" ht="13.5">
      <c r="A11" s="2">
        <f t="shared" si="0"/>
      </c>
      <c r="B11" s="2">
        <f>IF(Sheet1!C19="","",IF(Sheet1!Y19=2,Sheet1!C19&amp;"      "&amp;Sheet1!D19&amp;" "&amp;Sheet1!G19,IF(Sheet1!Y19=3,Sheet1!C19&amp;"    "&amp;Sheet1!D19&amp;" "&amp;Sheet1!G19,IF(Sheet1!Y19=4,Sheet1!C19&amp;"  "&amp;Sheet1!D19&amp;" "&amp;Sheet1!G19,IF(Sheet1!Y19&gt;=5,Sheet1!C19&amp;Sheet1!D19&amp;" "&amp;Sheet1!G19,"")))))</f>
      </c>
      <c r="C11" s="2">
        <f>IF(Sheet1!E19="","",Sheet1!E19&amp;" "&amp;Sheet1!F19)</f>
      </c>
      <c r="D11" s="2">
        <f>IF(Sheet1!H19="","",IF(Sheet1!H19="女",2,1))</f>
      </c>
      <c r="E11" s="2">
        <f t="shared" si="1"/>
      </c>
      <c r="F11" s="2">
        <f>IF(B11="","",280000+LEFT(Sheet1!$E$3,4))</f>
      </c>
      <c r="G11" s="2">
        <f>IF(Sheet1!B19="","",VALUE(Sheet1!B19))</f>
      </c>
      <c r="H11" s="2">
        <f>IF(Sheet1!I19="","",IF(VLOOKUP(Sheet1!I19,Sheet2!$A$2:$C$44,3,FALSE)&gt;=71,VLOOKUP(Sheet1!I19,Sheet2!$A$2:$C$44,2,FALSE)&amp;TEXT(Sheet1!K19,"00")&amp;TEXT(Sheet1!L19,"00"),VLOOKUP(Sheet1!I19,Sheet2!$A$2:$C$44,2,FALSE)&amp;TEXT(Sheet1!J19,"00")&amp;TEXT(Sheet1!K19,"00")&amp;IF(Sheet1!M19="手",TEXT(Sheet1!L19,"0"),TEXT(Sheet1!L19,"00"))))</f>
      </c>
      <c r="I11" s="2">
        <f>IF(Sheet1!N19="","",IF(VLOOKUP(Sheet1!N19,Sheet2!$A$2:$C$44,3,FALSE)&gt;=71,VLOOKUP(Sheet1!N19,Sheet2!$A$2:$C$44,2,FALSE)&amp;TEXT(Sheet1!P19,"00")&amp;TEXT(Sheet1!Q19,"00"),VLOOKUP(Sheet1!N19,Sheet2!$A$2:$C$44,2,FALSE)&amp;TEXT(Sheet1!O19,"00")&amp;TEXT(Sheet1!P19,"00")&amp;IF(Sheet1!R19="手",TEXT(Sheet1!Q19,"0"),TEXT(Sheet1!Q19,"00"))))</f>
      </c>
      <c r="J11" s="2">
        <f>IF(Sheet1!S19="","",IF(VLOOKUP(Sheet1!S19,Sheet2!$A$2:$C$44,3,FALSE)&gt;=71,VLOOKUP(Sheet1!S19,Sheet2!$A$2:$C$44,2,FALSE)&amp;TEXT(Sheet1!U19,"00")&amp;TEXT(Sheet1!V19,"00"),VLOOKUP(Sheet1!S19,Sheet2!$A$2:$C$44,2,FALSE)&amp;TEXT(Sheet1!T19,"00")&amp;TEXT(Sheet1!U19,"00")&amp;IF(Sheet1!W19="手",TEXT(Sheet1!V19,"0"),TEXT(Sheet1!V19,"00"))))</f>
      </c>
      <c r="K11" s="2">
        <f>IF(Sheet1!Z19="","","●")</f>
      </c>
      <c r="L11" s="2">
        <f>IF(Sheet1!AA19="","","▲")</f>
      </c>
      <c r="M11" s="2">
        <f>IF(Sheet1!AB19="","","★")</f>
      </c>
      <c r="N11" s="2">
        <f>IF(Sheet1!AC19="","","▼")</f>
      </c>
      <c r="O11" s="2">
        <f>IF(Sheet1!AD19="","",Sheet1!AD19)</f>
      </c>
    </row>
    <row r="12" spans="1:15" s="2" customFormat="1" ht="13.5">
      <c r="A12" s="2">
        <f t="shared" si="0"/>
      </c>
      <c r="B12" s="2">
        <f>IF(Sheet1!C20="","",IF(Sheet1!Y20=2,Sheet1!C20&amp;"      "&amp;Sheet1!D20&amp;" "&amp;Sheet1!G20,IF(Sheet1!Y20=3,Sheet1!C20&amp;"    "&amp;Sheet1!D20&amp;" "&amp;Sheet1!G20,IF(Sheet1!Y20=4,Sheet1!C20&amp;"  "&amp;Sheet1!D20&amp;" "&amp;Sheet1!G20,IF(Sheet1!Y20&gt;=5,Sheet1!C20&amp;Sheet1!D20&amp;" "&amp;Sheet1!G20,"")))))</f>
      </c>
      <c r="C12" s="2">
        <f>IF(Sheet1!E20="","",Sheet1!E20&amp;" "&amp;Sheet1!F20)</f>
      </c>
      <c r="D12" s="2">
        <f>IF(Sheet1!H20="","",IF(Sheet1!H20="女",2,1))</f>
      </c>
      <c r="E12" s="2">
        <f t="shared" si="1"/>
      </c>
      <c r="F12" s="2">
        <f>IF(B12="","",280000+LEFT(Sheet1!$E$3,4))</f>
      </c>
      <c r="G12" s="2">
        <f>IF(Sheet1!B20="","",VALUE(Sheet1!B20))</f>
      </c>
      <c r="H12" s="2">
        <f>IF(Sheet1!I20="","",IF(VLOOKUP(Sheet1!I20,Sheet2!$A$2:$C$44,3,FALSE)&gt;=71,VLOOKUP(Sheet1!I20,Sheet2!$A$2:$C$44,2,FALSE)&amp;TEXT(Sheet1!K20,"00")&amp;TEXT(Sheet1!L20,"00"),VLOOKUP(Sheet1!I20,Sheet2!$A$2:$C$44,2,FALSE)&amp;TEXT(Sheet1!J20,"00")&amp;TEXT(Sheet1!K20,"00")&amp;IF(Sheet1!M20="手",TEXT(Sheet1!L20,"0"),TEXT(Sheet1!L20,"00"))))</f>
      </c>
      <c r="I12" s="2">
        <f>IF(Sheet1!N20="","",IF(VLOOKUP(Sheet1!N20,Sheet2!$A$2:$C$44,3,FALSE)&gt;=71,VLOOKUP(Sheet1!N20,Sheet2!$A$2:$C$44,2,FALSE)&amp;TEXT(Sheet1!P20,"00")&amp;TEXT(Sheet1!Q20,"00"),VLOOKUP(Sheet1!N20,Sheet2!$A$2:$C$44,2,FALSE)&amp;TEXT(Sheet1!O20,"00")&amp;TEXT(Sheet1!P20,"00")&amp;IF(Sheet1!R20="手",TEXT(Sheet1!Q20,"0"),TEXT(Sheet1!Q20,"00"))))</f>
      </c>
      <c r="J12" s="2">
        <f>IF(Sheet1!S20="","",IF(VLOOKUP(Sheet1!S20,Sheet2!$A$2:$C$44,3,FALSE)&gt;=71,VLOOKUP(Sheet1!S20,Sheet2!$A$2:$C$44,2,FALSE)&amp;TEXT(Sheet1!U20,"00")&amp;TEXT(Sheet1!V20,"00"),VLOOKUP(Sheet1!S20,Sheet2!$A$2:$C$44,2,FALSE)&amp;TEXT(Sheet1!T20,"00")&amp;TEXT(Sheet1!U20,"00")&amp;IF(Sheet1!W20="手",TEXT(Sheet1!V20,"0"),TEXT(Sheet1!V20,"00"))))</f>
      </c>
      <c r="K12" s="2">
        <f>IF(Sheet1!Z20="","","●")</f>
      </c>
      <c r="L12" s="2">
        <f>IF(Sheet1!AA20="","","▲")</f>
      </c>
      <c r="M12" s="2">
        <f>IF(Sheet1!AB20="","","★")</f>
      </c>
      <c r="N12" s="2">
        <f>IF(Sheet1!AC20="","","▼")</f>
      </c>
      <c r="O12" s="2">
        <f>IF(Sheet1!AD20="","",Sheet1!AD20)</f>
      </c>
    </row>
    <row r="13" spans="1:15" s="2" customFormat="1" ht="13.5">
      <c r="A13" s="2">
        <f t="shared" si="0"/>
      </c>
      <c r="B13" s="2">
        <f>IF(Sheet1!C21="","",IF(Sheet1!Y21=2,Sheet1!C21&amp;"      "&amp;Sheet1!D21&amp;" "&amp;Sheet1!G21,IF(Sheet1!Y21=3,Sheet1!C21&amp;"    "&amp;Sheet1!D21&amp;" "&amp;Sheet1!G21,IF(Sheet1!Y21=4,Sheet1!C21&amp;"  "&amp;Sheet1!D21&amp;" "&amp;Sheet1!G21,IF(Sheet1!Y21&gt;=5,Sheet1!C21&amp;Sheet1!D21&amp;" "&amp;Sheet1!G21,"")))))</f>
      </c>
      <c r="C13" s="2">
        <f>IF(Sheet1!E21="","",Sheet1!E21&amp;" "&amp;Sheet1!F21)</f>
      </c>
      <c r="D13" s="2">
        <f>IF(Sheet1!H21="","",IF(Sheet1!H21="女",2,1))</f>
      </c>
      <c r="E13" s="2">
        <f t="shared" si="1"/>
      </c>
      <c r="F13" s="2">
        <f>IF(B13="","",280000+LEFT(Sheet1!$E$3,4))</f>
      </c>
      <c r="G13" s="2">
        <f>IF(Sheet1!B21="","",VALUE(Sheet1!B21))</f>
      </c>
      <c r="H13" s="2">
        <f>IF(Sheet1!I21="","",IF(VLOOKUP(Sheet1!I21,Sheet2!$A$2:$C$44,3,FALSE)&gt;=71,VLOOKUP(Sheet1!I21,Sheet2!$A$2:$C$44,2,FALSE)&amp;TEXT(Sheet1!K21,"00")&amp;TEXT(Sheet1!L21,"00"),VLOOKUP(Sheet1!I21,Sheet2!$A$2:$C$44,2,FALSE)&amp;TEXT(Sheet1!J21,"00")&amp;TEXT(Sheet1!K21,"00")&amp;IF(Sheet1!M21="手",TEXT(Sheet1!L21,"0"),TEXT(Sheet1!L21,"00"))))</f>
      </c>
      <c r="I13" s="2">
        <f>IF(Sheet1!N21="","",IF(VLOOKUP(Sheet1!N21,Sheet2!$A$2:$C$44,3,FALSE)&gt;=71,VLOOKUP(Sheet1!N21,Sheet2!$A$2:$C$44,2,FALSE)&amp;TEXT(Sheet1!P21,"00")&amp;TEXT(Sheet1!Q21,"00"),VLOOKUP(Sheet1!N21,Sheet2!$A$2:$C$44,2,FALSE)&amp;TEXT(Sheet1!O21,"00")&amp;TEXT(Sheet1!P21,"00")&amp;IF(Sheet1!R21="手",TEXT(Sheet1!Q21,"0"),TEXT(Sheet1!Q21,"00"))))</f>
      </c>
      <c r="J13" s="2">
        <f>IF(Sheet1!S21="","",IF(VLOOKUP(Sheet1!S21,Sheet2!$A$2:$C$44,3,FALSE)&gt;=71,VLOOKUP(Sheet1!S21,Sheet2!$A$2:$C$44,2,FALSE)&amp;TEXT(Sheet1!U21,"00")&amp;TEXT(Sheet1!V21,"00"),VLOOKUP(Sheet1!S21,Sheet2!$A$2:$C$44,2,FALSE)&amp;TEXT(Sheet1!T21,"00")&amp;TEXT(Sheet1!U21,"00")&amp;IF(Sheet1!W21="手",TEXT(Sheet1!V21,"0"),TEXT(Sheet1!V21,"00"))))</f>
      </c>
      <c r="K13" s="2">
        <f>IF(Sheet1!Z21="","","●")</f>
      </c>
      <c r="L13" s="2">
        <f>IF(Sheet1!AA21="","","▲")</f>
      </c>
      <c r="M13" s="2">
        <f>IF(Sheet1!AB21="","","★")</f>
      </c>
      <c r="N13" s="2">
        <f>IF(Sheet1!AC21="","","▼")</f>
      </c>
      <c r="O13" s="2">
        <f>IF(Sheet1!AD21="","",Sheet1!AD21)</f>
      </c>
    </row>
    <row r="14" spans="1:15" s="2" customFormat="1" ht="13.5">
      <c r="A14" s="2">
        <f t="shared" si="0"/>
      </c>
      <c r="B14" s="2">
        <f>IF(Sheet1!C22="","",IF(Sheet1!Y22=2,Sheet1!C22&amp;"      "&amp;Sheet1!D22&amp;" "&amp;Sheet1!G22,IF(Sheet1!Y22=3,Sheet1!C22&amp;"    "&amp;Sheet1!D22&amp;" "&amp;Sheet1!G22,IF(Sheet1!Y22=4,Sheet1!C22&amp;"  "&amp;Sheet1!D22&amp;" "&amp;Sheet1!G22,IF(Sheet1!Y22&gt;=5,Sheet1!C22&amp;Sheet1!D22&amp;" "&amp;Sheet1!G22,"")))))</f>
      </c>
      <c r="C14" s="2">
        <f>IF(Sheet1!E22="","",Sheet1!E22&amp;" "&amp;Sheet1!F22)</f>
      </c>
      <c r="D14" s="2">
        <f>IF(Sheet1!H22="","",IF(Sheet1!H22="女",2,1))</f>
      </c>
      <c r="E14" s="2">
        <f t="shared" si="1"/>
      </c>
      <c r="F14" s="2">
        <f>IF(B14="","",280000+LEFT(Sheet1!$E$3,4))</f>
      </c>
      <c r="G14" s="2">
        <f>IF(Sheet1!B22="","",VALUE(Sheet1!B22))</f>
      </c>
      <c r="H14" s="2">
        <f>IF(Sheet1!I22="","",IF(VLOOKUP(Sheet1!I22,Sheet2!$A$2:$C$44,3,FALSE)&gt;=71,VLOOKUP(Sheet1!I22,Sheet2!$A$2:$C$44,2,FALSE)&amp;TEXT(Sheet1!K22,"00")&amp;TEXT(Sheet1!L22,"00"),VLOOKUP(Sheet1!I22,Sheet2!$A$2:$C$44,2,FALSE)&amp;TEXT(Sheet1!J22,"00")&amp;TEXT(Sheet1!K22,"00")&amp;IF(Sheet1!M22="手",TEXT(Sheet1!L22,"0"),TEXT(Sheet1!L22,"00"))))</f>
      </c>
      <c r="I14" s="2">
        <f>IF(Sheet1!N22="","",IF(VLOOKUP(Sheet1!N22,Sheet2!$A$2:$C$44,3,FALSE)&gt;=71,VLOOKUP(Sheet1!N22,Sheet2!$A$2:$C$44,2,FALSE)&amp;TEXT(Sheet1!P22,"00")&amp;TEXT(Sheet1!Q22,"00"),VLOOKUP(Sheet1!N22,Sheet2!$A$2:$C$44,2,FALSE)&amp;TEXT(Sheet1!O22,"00")&amp;TEXT(Sheet1!P22,"00")&amp;IF(Sheet1!R22="手",TEXT(Sheet1!Q22,"0"),TEXT(Sheet1!Q22,"00"))))</f>
      </c>
      <c r="J14" s="2">
        <f>IF(Sheet1!S22="","",IF(VLOOKUP(Sheet1!S22,Sheet2!$A$2:$C$44,3,FALSE)&gt;=71,VLOOKUP(Sheet1!S22,Sheet2!$A$2:$C$44,2,FALSE)&amp;TEXT(Sheet1!U22,"00")&amp;TEXT(Sheet1!V22,"00"),VLOOKUP(Sheet1!S22,Sheet2!$A$2:$C$44,2,FALSE)&amp;TEXT(Sheet1!T22,"00")&amp;TEXT(Sheet1!U22,"00")&amp;IF(Sheet1!W22="手",TEXT(Sheet1!V22,"0"),TEXT(Sheet1!V22,"00"))))</f>
      </c>
      <c r="K14" s="2">
        <f>IF(Sheet1!Z22="","","●")</f>
      </c>
      <c r="L14" s="2">
        <f>IF(Sheet1!AA22="","","▲")</f>
      </c>
      <c r="M14" s="2">
        <f>IF(Sheet1!AB22="","","★")</f>
      </c>
      <c r="N14" s="2">
        <f>IF(Sheet1!AC22="","","▼")</f>
      </c>
      <c r="O14" s="2">
        <f>IF(Sheet1!AD22="","",Sheet1!AD22)</f>
      </c>
    </row>
    <row r="15" spans="1:15" s="2" customFormat="1" ht="13.5">
      <c r="A15" s="2">
        <f t="shared" si="0"/>
      </c>
      <c r="B15" s="2">
        <f>IF(Sheet1!C23="","",IF(Sheet1!Y23=2,Sheet1!C23&amp;"      "&amp;Sheet1!D23&amp;" "&amp;Sheet1!G23,IF(Sheet1!Y23=3,Sheet1!C23&amp;"    "&amp;Sheet1!D23&amp;" "&amp;Sheet1!G23,IF(Sheet1!Y23=4,Sheet1!C23&amp;"  "&amp;Sheet1!D23&amp;" "&amp;Sheet1!G23,IF(Sheet1!Y23&gt;=5,Sheet1!C23&amp;Sheet1!D23&amp;" "&amp;Sheet1!G23,"")))))</f>
      </c>
      <c r="C15" s="2">
        <f>IF(Sheet1!E23="","",Sheet1!E23&amp;" "&amp;Sheet1!F23)</f>
      </c>
      <c r="D15" s="2">
        <f>IF(Sheet1!H23="","",IF(Sheet1!H23="女",2,1))</f>
      </c>
      <c r="E15" s="2">
        <f t="shared" si="1"/>
      </c>
      <c r="F15" s="2">
        <f>IF(B15="","",280000+LEFT(Sheet1!$E$3,4))</f>
      </c>
      <c r="G15" s="2">
        <f>IF(Sheet1!B23="","",VALUE(Sheet1!B23))</f>
      </c>
      <c r="H15" s="2">
        <f>IF(Sheet1!I23="","",IF(VLOOKUP(Sheet1!I23,Sheet2!$A$2:$C$44,3,FALSE)&gt;=71,VLOOKUP(Sheet1!I23,Sheet2!$A$2:$C$44,2,FALSE)&amp;TEXT(Sheet1!K23,"00")&amp;TEXT(Sheet1!L23,"00"),VLOOKUP(Sheet1!I23,Sheet2!$A$2:$C$44,2,FALSE)&amp;TEXT(Sheet1!J23,"00")&amp;TEXT(Sheet1!K23,"00")&amp;IF(Sheet1!M23="手",TEXT(Sheet1!L23,"0"),TEXT(Sheet1!L23,"00"))))</f>
      </c>
      <c r="I15" s="2">
        <f>IF(Sheet1!N23="","",IF(VLOOKUP(Sheet1!N23,Sheet2!$A$2:$C$44,3,FALSE)&gt;=71,VLOOKUP(Sheet1!N23,Sheet2!$A$2:$C$44,2,FALSE)&amp;TEXT(Sheet1!P23,"00")&amp;TEXT(Sheet1!Q23,"00"),VLOOKUP(Sheet1!N23,Sheet2!$A$2:$C$44,2,FALSE)&amp;TEXT(Sheet1!O23,"00")&amp;TEXT(Sheet1!P23,"00")&amp;IF(Sheet1!R23="手",TEXT(Sheet1!Q23,"0"),TEXT(Sheet1!Q23,"00"))))</f>
      </c>
      <c r="J15" s="2">
        <f>IF(Sheet1!S23="","",IF(VLOOKUP(Sheet1!S23,Sheet2!$A$2:$C$44,3,FALSE)&gt;=71,VLOOKUP(Sheet1!S23,Sheet2!$A$2:$C$44,2,FALSE)&amp;TEXT(Sheet1!U23,"00")&amp;TEXT(Sheet1!V23,"00"),VLOOKUP(Sheet1!S23,Sheet2!$A$2:$C$44,2,FALSE)&amp;TEXT(Sheet1!T23,"00")&amp;TEXT(Sheet1!U23,"00")&amp;IF(Sheet1!W23="手",TEXT(Sheet1!V23,"0"),TEXT(Sheet1!V23,"00"))))</f>
      </c>
      <c r="K15" s="2">
        <f>IF(Sheet1!Z23="","","●")</f>
      </c>
      <c r="L15" s="2">
        <f>IF(Sheet1!AA23="","","▲")</f>
      </c>
      <c r="M15" s="2">
        <f>IF(Sheet1!AB23="","","★")</f>
      </c>
      <c r="N15" s="2">
        <f>IF(Sheet1!AC23="","","▼")</f>
      </c>
      <c r="O15" s="2">
        <f>IF(Sheet1!AD23="","",Sheet1!AD23)</f>
      </c>
    </row>
    <row r="16" spans="1:15" s="2" customFormat="1" ht="13.5">
      <c r="A16" s="2">
        <f t="shared" si="0"/>
      </c>
      <c r="B16" s="2">
        <f>IF(Sheet1!C24="","",IF(Sheet1!Y24=2,Sheet1!C24&amp;"      "&amp;Sheet1!D24&amp;" "&amp;Sheet1!G24,IF(Sheet1!Y24=3,Sheet1!C24&amp;"    "&amp;Sheet1!D24&amp;" "&amp;Sheet1!G24,IF(Sheet1!Y24=4,Sheet1!C24&amp;"  "&amp;Sheet1!D24&amp;" "&amp;Sheet1!G24,IF(Sheet1!Y24&gt;=5,Sheet1!C24&amp;Sheet1!D24&amp;" "&amp;Sheet1!G24,"")))))</f>
      </c>
      <c r="C16" s="2">
        <f>IF(Sheet1!E24="","",Sheet1!E24&amp;" "&amp;Sheet1!F24)</f>
      </c>
      <c r="D16" s="2">
        <f>IF(Sheet1!H24="","",IF(Sheet1!H24="女",2,1))</f>
      </c>
      <c r="E16" s="2">
        <f t="shared" si="1"/>
      </c>
      <c r="F16" s="2">
        <f>IF(B16="","",280000+LEFT(Sheet1!$E$3,4))</f>
      </c>
      <c r="G16" s="2">
        <f>IF(Sheet1!B24="","",VALUE(Sheet1!B24))</f>
      </c>
      <c r="H16" s="2">
        <f>IF(Sheet1!I24="","",IF(VLOOKUP(Sheet1!I24,Sheet2!$A$2:$C$44,3,FALSE)&gt;=71,VLOOKUP(Sheet1!I24,Sheet2!$A$2:$C$44,2,FALSE)&amp;TEXT(Sheet1!K24,"00")&amp;TEXT(Sheet1!L24,"00"),VLOOKUP(Sheet1!I24,Sheet2!$A$2:$C$44,2,FALSE)&amp;TEXT(Sheet1!J24,"00")&amp;TEXT(Sheet1!K24,"00")&amp;IF(Sheet1!M24="手",TEXT(Sheet1!L24,"0"),TEXT(Sheet1!L24,"00"))))</f>
      </c>
      <c r="I16" s="2">
        <f>IF(Sheet1!N24="","",IF(VLOOKUP(Sheet1!N24,Sheet2!$A$2:$C$44,3,FALSE)&gt;=71,VLOOKUP(Sheet1!N24,Sheet2!$A$2:$C$44,2,FALSE)&amp;TEXT(Sheet1!P24,"00")&amp;TEXT(Sheet1!Q24,"00"),VLOOKUP(Sheet1!N24,Sheet2!$A$2:$C$44,2,FALSE)&amp;TEXT(Sheet1!O24,"00")&amp;TEXT(Sheet1!P24,"00")&amp;IF(Sheet1!R24="手",TEXT(Sheet1!Q24,"0"),TEXT(Sheet1!Q24,"00"))))</f>
      </c>
      <c r="J16" s="2">
        <f>IF(Sheet1!S24="","",IF(VLOOKUP(Sheet1!S24,Sheet2!$A$2:$C$44,3,FALSE)&gt;=71,VLOOKUP(Sheet1!S24,Sheet2!$A$2:$C$44,2,FALSE)&amp;TEXT(Sheet1!U24,"00")&amp;TEXT(Sheet1!V24,"00"),VLOOKUP(Sheet1!S24,Sheet2!$A$2:$C$44,2,FALSE)&amp;TEXT(Sheet1!T24,"00")&amp;TEXT(Sheet1!U24,"00")&amp;IF(Sheet1!W24="手",TEXT(Sheet1!V24,"0"),TEXT(Sheet1!V24,"00"))))</f>
      </c>
      <c r="K16" s="2">
        <f>IF(Sheet1!Z24="","","●")</f>
      </c>
      <c r="L16" s="2">
        <f>IF(Sheet1!AA24="","","▲")</f>
      </c>
      <c r="M16" s="2">
        <f>IF(Sheet1!AB24="","","★")</f>
      </c>
      <c r="N16" s="2">
        <f>IF(Sheet1!AC24="","","▼")</f>
      </c>
      <c r="O16" s="2">
        <f>IF(Sheet1!AD24="","",Sheet1!AD24)</f>
      </c>
    </row>
    <row r="17" spans="1:15" s="2" customFormat="1" ht="13.5">
      <c r="A17" s="2">
        <f t="shared" si="0"/>
      </c>
      <c r="B17" s="2">
        <f>IF(Sheet1!C25="","",IF(Sheet1!Y25=2,Sheet1!C25&amp;"      "&amp;Sheet1!D25&amp;" "&amp;Sheet1!G25,IF(Sheet1!Y25=3,Sheet1!C25&amp;"    "&amp;Sheet1!D25&amp;" "&amp;Sheet1!G25,IF(Sheet1!Y25=4,Sheet1!C25&amp;"  "&amp;Sheet1!D25&amp;" "&amp;Sheet1!G25,IF(Sheet1!Y25&gt;=5,Sheet1!C25&amp;Sheet1!D25&amp;" "&amp;Sheet1!G25,"")))))</f>
      </c>
      <c r="C17" s="2">
        <f>IF(Sheet1!E25="","",Sheet1!E25&amp;" "&amp;Sheet1!F25)</f>
      </c>
      <c r="D17" s="2">
        <f>IF(Sheet1!H25="","",IF(Sheet1!H25="女",2,1))</f>
      </c>
      <c r="E17" s="2">
        <f t="shared" si="1"/>
      </c>
      <c r="F17" s="2">
        <f>IF(B17="","",280000+LEFT(Sheet1!$E$3,4))</f>
      </c>
      <c r="G17" s="2">
        <f>IF(Sheet1!B25="","",VALUE(Sheet1!B25))</f>
      </c>
      <c r="H17" s="2">
        <f>IF(Sheet1!I25="","",IF(VLOOKUP(Sheet1!I25,Sheet2!$A$2:$C$44,3,FALSE)&gt;=71,VLOOKUP(Sheet1!I25,Sheet2!$A$2:$C$44,2,FALSE)&amp;TEXT(Sheet1!K25,"00")&amp;TEXT(Sheet1!L25,"00"),VLOOKUP(Sheet1!I25,Sheet2!$A$2:$C$44,2,FALSE)&amp;TEXT(Sheet1!J25,"00")&amp;TEXT(Sheet1!K25,"00")&amp;IF(Sheet1!M25="手",TEXT(Sheet1!L25,"0"),TEXT(Sheet1!L25,"00"))))</f>
      </c>
      <c r="I17" s="2">
        <f>IF(Sheet1!N25="","",IF(VLOOKUP(Sheet1!N25,Sheet2!$A$2:$C$44,3,FALSE)&gt;=71,VLOOKUP(Sheet1!N25,Sheet2!$A$2:$C$44,2,FALSE)&amp;TEXT(Sheet1!P25,"00")&amp;TEXT(Sheet1!Q25,"00"),VLOOKUP(Sheet1!N25,Sheet2!$A$2:$C$44,2,FALSE)&amp;TEXT(Sheet1!O25,"00")&amp;TEXT(Sheet1!P25,"00")&amp;IF(Sheet1!R25="手",TEXT(Sheet1!Q25,"0"),TEXT(Sheet1!Q25,"00"))))</f>
      </c>
      <c r="J17" s="2">
        <f>IF(Sheet1!S25="","",IF(VLOOKUP(Sheet1!S25,Sheet2!$A$2:$C$44,3,FALSE)&gt;=71,VLOOKUP(Sheet1!S25,Sheet2!$A$2:$C$44,2,FALSE)&amp;TEXT(Sheet1!U25,"00")&amp;TEXT(Sheet1!V25,"00"),VLOOKUP(Sheet1!S25,Sheet2!$A$2:$C$44,2,FALSE)&amp;TEXT(Sheet1!T25,"00")&amp;TEXT(Sheet1!U25,"00")&amp;IF(Sheet1!W25="手",TEXT(Sheet1!V25,"0"),TEXT(Sheet1!V25,"00"))))</f>
      </c>
      <c r="K17" s="2">
        <f>IF(Sheet1!Z25="","","●")</f>
      </c>
      <c r="L17" s="2">
        <f>IF(Sheet1!AA25="","","▲")</f>
      </c>
      <c r="M17" s="2">
        <f>IF(Sheet1!AB25="","","★")</f>
      </c>
      <c r="N17" s="2">
        <f>IF(Sheet1!AC25="","","▼")</f>
      </c>
      <c r="O17" s="2">
        <f>IF(Sheet1!AD25="","",Sheet1!AD25)</f>
      </c>
    </row>
    <row r="18" spans="1:15" s="2" customFormat="1" ht="13.5">
      <c r="A18" s="2">
        <f t="shared" si="0"/>
      </c>
      <c r="B18" s="2">
        <f>IF(Sheet1!C26="","",IF(Sheet1!Y26=2,Sheet1!C26&amp;"      "&amp;Sheet1!D26&amp;" "&amp;Sheet1!G26,IF(Sheet1!Y26=3,Sheet1!C26&amp;"    "&amp;Sheet1!D26&amp;" "&amp;Sheet1!G26,IF(Sheet1!Y26=4,Sheet1!C26&amp;"  "&amp;Sheet1!D26&amp;" "&amp;Sheet1!G26,IF(Sheet1!Y26&gt;=5,Sheet1!C26&amp;Sheet1!D26&amp;" "&amp;Sheet1!G26,"")))))</f>
      </c>
      <c r="C18" s="2">
        <f>IF(Sheet1!E26="","",Sheet1!E26&amp;" "&amp;Sheet1!F26)</f>
      </c>
      <c r="D18" s="2">
        <f>IF(Sheet1!H26="","",IF(Sheet1!H26="女",2,1))</f>
      </c>
      <c r="E18" s="2">
        <f t="shared" si="1"/>
      </c>
      <c r="F18" s="2">
        <f>IF(B18="","",280000+LEFT(Sheet1!$E$3,4))</f>
      </c>
      <c r="G18" s="2">
        <f>IF(Sheet1!B26="","",VALUE(Sheet1!B26))</f>
      </c>
      <c r="H18" s="2">
        <f>IF(Sheet1!I26="","",IF(VLOOKUP(Sheet1!I26,Sheet2!$A$2:$C$44,3,FALSE)&gt;=71,VLOOKUP(Sheet1!I26,Sheet2!$A$2:$C$44,2,FALSE)&amp;TEXT(Sheet1!K26,"00")&amp;TEXT(Sheet1!L26,"00"),VLOOKUP(Sheet1!I26,Sheet2!$A$2:$C$44,2,FALSE)&amp;TEXT(Sheet1!J26,"00")&amp;TEXT(Sheet1!K26,"00")&amp;IF(Sheet1!M26="手",TEXT(Sheet1!L26,"0"),TEXT(Sheet1!L26,"00"))))</f>
      </c>
      <c r="I18" s="2">
        <f>IF(Sheet1!N26="","",IF(VLOOKUP(Sheet1!N26,Sheet2!$A$2:$C$44,3,FALSE)&gt;=71,VLOOKUP(Sheet1!N26,Sheet2!$A$2:$C$44,2,FALSE)&amp;TEXT(Sheet1!P26,"00")&amp;TEXT(Sheet1!Q26,"00"),VLOOKUP(Sheet1!N26,Sheet2!$A$2:$C$44,2,FALSE)&amp;TEXT(Sheet1!O26,"00")&amp;TEXT(Sheet1!P26,"00")&amp;IF(Sheet1!R26="手",TEXT(Sheet1!Q26,"0"),TEXT(Sheet1!Q26,"00"))))</f>
      </c>
      <c r="J18" s="2">
        <f>IF(Sheet1!S26="","",IF(VLOOKUP(Sheet1!S26,Sheet2!$A$2:$C$44,3,FALSE)&gt;=71,VLOOKUP(Sheet1!S26,Sheet2!$A$2:$C$44,2,FALSE)&amp;TEXT(Sheet1!U26,"00")&amp;TEXT(Sheet1!V26,"00"),VLOOKUP(Sheet1!S26,Sheet2!$A$2:$C$44,2,FALSE)&amp;TEXT(Sheet1!T26,"00")&amp;TEXT(Sheet1!U26,"00")&amp;IF(Sheet1!W26="手",TEXT(Sheet1!V26,"0"),TEXT(Sheet1!V26,"00"))))</f>
      </c>
      <c r="K18" s="2">
        <f>IF(Sheet1!Z26="","","●")</f>
      </c>
      <c r="L18" s="2">
        <f>IF(Sheet1!AA26="","","▲")</f>
      </c>
      <c r="M18" s="2">
        <f>IF(Sheet1!AB26="","","★")</f>
      </c>
      <c r="N18" s="2">
        <f>IF(Sheet1!AC26="","","▼")</f>
      </c>
      <c r="O18" s="2">
        <f>IF(Sheet1!AD26="","",Sheet1!AD26)</f>
      </c>
    </row>
    <row r="19" spans="1:15" s="2" customFormat="1" ht="13.5">
      <c r="A19" s="2">
        <f t="shared" si="0"/>
      </c>
      <c r="B19" s="2">
        <f>IF(Sheet1!C27="","",IF(Sheet1!Y27=2,Sheet1!C27&amp;"      "&amp;Sheet1!D27&amp;" "&amp;Sheet1!G27,IF(Sheet1!Y27=3,Sheet1!C27&amp;"    "&amp;Sheet1!D27&amp;" "&amp;Sheet1!G27,IF(Sheet1!Y27=4,Sheet1!C27&amp;"  "&amp;Sheet1!D27&amp;" "&amp;Sheet1!G27,IF(Sheet1!Y27&gt;=5,Sheet1!C27&amp;Sheet1!D27&amp;" "&amp;Sheet1!G27,"")))))</f>
      </c>
      <c r="C19" s="2">
        <f>IF(Sheet1!E27="","",Sheet1!E27&amp;" "&amp;Sheet1!F27)</f>
      </c>
      <c r="D19" s="2">
        <f>IF(Sheet1!H27="","",IF(Sheet1!H27="女",2,1))</f>
      </c>
      <c r="E19" s="2">
        <f t="shared" si="1"/>
      </c>
      <c r="F19" s="2">
        <f>IF(B19="","",280000+LEFT(Sheet1!$E$3,4))</f>
      </c>
      <c r="G19" s="2">
        <f>IF(Sheet1!B27="","",VALUE(Sheet1!B27))</f>
      </c>
      <c r="H19" s="2">
        <f>IF(Sheet1!I27="","",IF(VLOOKUP(Sheet1!I27,Sheet2!$A$2:$C$44,3,FALSE)&gt;=71,VLOOKUP(Sheet1!I27,Sheet2!$A$2:$C$44,2,FALSE)&amp;TEXT(Sheet1!K27,"00")&amp;TEXT(Sheet1!L27,"00"),VLOOKUP(Sheet1!I27,Sheet2!$A$2:$C$44,2,FALSE)&amp;TEXT(Sheet1!J27,"00")&amp;TEXT(Sheet1!K27,"00")&amp;IF(Sheet1!M27="手",TEXT(Sheet1!L27,"0"),TEXT(Sheet1!L27,"00"))))</f>
      </c>
      <c r="I19" s="2">
        <f>IF(Sheet1!N27="","",IF(VLOOKUP(Sheet1!N27,Sheet2!$A$2:$C$44,3,FALSE)&gt;=71,VLOOKUP(Sheet1!N27,Sheet2!$A$2:$C$44,2,FALSE)&amp;TEXT(Sheet1!P27,"00")&amp;TEXT(Sheet1!Q27,"00"),VLOOKUP(Sheet1!N27,Sheet2!$A$2:$C$44,2,FALSE)&amp;TEXT(Sheet1!O27,"00")&amp;TEXT(Sheet1!P27,"00")&amp;IF(Sheet1!R27="手",TEXT(Sheet1!Q27,"0"),TEXT(Sheet1!Q27,"00"))))</f>
      </c>
      <c r="J19" s="2">
        <f>IF(Sheet1!S27="","",IF(VLOOKUP(Sheet1!S27,Sheet2!$A$2:$C$44,3,FALSE)&gt;=71,VLOOKUP(Sheet1!S27,Sheet2!$A$2:$C$44,2,FALSE)&amp;TEXT(Sheet1!U27,"00")&amp;TEXT(Sheet1!V27,"00"),VLOOKUP(Sheet1!S27,Sheet2!$A$2:$C$44,2,FALSE)&amp;TEXT(Sheet1!T27,"00")&amp;TEXT(Sheet1!U27,"00")&amp;IF(Sheet1!W27="手",TEXT(Sheet1!V27,"0"),TEXT(Sheet1!V27,"00"))))</f>
      </c>
      <c r="K19" s="2">
        <f>IF(Sheet1!Z27="","","●")</f>
      </c>
      <c r="L19" s="2">
        <f>IF(Sheet1!AA27="","","▲")</f>
      </c>
      <c r="M19" s="2">
        <f>IF(Sheet1!AB27="","","★")</f>
      </c>
      <c r="N19" s="2">
        <f>IF(Sheet1!AC27="","","▼")</f>
      </c>
      <c r="O19" s="2">
        <f>IF(Sheet1!AD27="","",Sheet1!AD27)</f>
      </c>
    </row>
    <row r="20" spans="1:15" s="3" customFormat="1" ht="13.5">
      <c r="A20" s="2">
        <f t="shared" si="0"/>
      </c>
      <c r="B20" s="2">
        <f>IF(Sheet1!C28="","",IF(Sheet1!Y28=2,Sheet1!C28&amp;"      "&amp;Sheet1!D28&amp;" "&amp;Sheet1!G28,IF(Sheet1!Y28=3,Sheet1!C28&amp;"    "&amp;Sheet1!D28&amp;" "&amp;Sheet1!G28,IF(Sheet1!Y28=4,Sheet1!C28&amp;"  "&amp;Sheet1!D28&amp;" "&amp;Sheet1!G28,IF(Sheet1!Y28&gt;=5,Sheet1!C28&amp;Sheet1!D28&amp;" "&amp;Sheet1!G28,"")))))</f>
      </c>
      <c r="C20" s="2">
        <f>IF(Sheet1!E28="","",Sheet1!E28&amp;" "&amp;Sheet1!F28)</f>
      </c>
      <c r="D20" s="2">
        <f>IF(Sheet1!H28="","",IF(Sheet1!H28="女",2,1))</f>
      </c>
      <c r="E20" s="2">
        <f t="shared" si="1"/>
      </c>
      <c r="F20" s="2">
        <f>IF(B20="","",280000+LEFT(Sheet1!$E$3,4))</f>
      </c>
      <c r="G20" s="2">
        <f>IF(Sheet1!B28="","",VALUE(Sheet1!B28))</f>
      </c>
      <c r="H20" s="2">
        <f>IF(Sheet1!I28="","",IF(VLOOKUP(Sheet1!I28,Sheet2!$A$2:$C$44,3,FALSE)&gt;=71,VLOOKUP(Sheet1!I28,Sheet2!$A$2:$C$44,2,FALSE)&amp;TEXT(Sheet1!K28,"00")&amp;TEXT(Sheet1!L28,"00"),VLOOKUP(Sheet1!I28,Sheet2!$A$2:$C$44,2,FALSE)&amp;TEXT(Sheet1!J28,"00")&amp;TEXT(Sheet1!K28,"00")&amp;IF(Sheet1!M28="手",TEXT(Sheet1!L28,"0"),TEXT(Sheet1!L28,"00"))))</f>
      </c>
      <c r="I20" s="2">
        <f>IF(Sheet1!N28="","",IF(VLOOKUP(Sheet1!N28,Sheet2!$A$2:$C$44,3,FALSE)&gt;=71,VLOOKUP(Sheet1!N28,Sheet2!$A$2:$C$44,2,FALSE)&amp;TEXT(Sheet1!P28,"00")&amp;TEXT(Sheet1!Q28,"00"),VLOOKUP(Sheet1!N28,Sheet2!$A$2:$C$44,2,FALSE)&amp;TEXT(Sheet1!O28,"00")&amp;TEXT(Sheet1!P28,"00")&amp;IF(Sheet1!R28="手",TEXT(Sheet1!Q28,"0"),TEXT(Sheet1!Q28,"00"))))</f>
      </c>
      <c r="J20" s="2">
        <f>IF(Sheet1!S28="","",IF(VLOOKUP(Sheet1!S28,Sheet2!$A$2:$C$44,3,FALSE)&gt;=71,VLOOKUP(Sheet1!S28,Sheet2!$A$2:$C$44,2,FALSE)&amp;TEXT(Sheet1!U28,"00")&amp;TEXT(Sheet1!V28,"00"),VLOOKUP(Sheet1!S28,Sheet2!$A$2:$C$44,2,FALSE)&amp;TEXT(Sheet1!T28,"00")&amp;TEXT(Sheet1!U28,"00")&amp;IF(Sheet1!W28="手",TEXT(Sheet1!V28,"0"),TEXT(Sheet1!V28,"00"))))</f>
      </c>
      <c r="K20" s="2">
        <f>IF(Sheet1!Z28="","","●")</f>
      </c>
      <c r="L20" s="2">
        <f>IF(Sheet1!AA28="","","▲")</f>
      </c>
      <c r="M20" s="2">
        <f>IF(Sheet1!AB28="","","★")</f>
      </c>
      <c r="N20" s="2">
        <f>IF(Sheet1!AC28="","","▼")</f>
      </c>
      <c r="O20" s="2">
        <f>IF(Sheet1!AD28="","",Sheet1!AD28)</f>
      </c>
    </row>
    <row r="21" spans="1:15" s="3" customFormat="1" ht="13.5">
      <c r="A21" s="2">
        <f t="shared" si="0"/>
      </c>
      <c r="B21" s="2">
        <f>IF(Sheet1!C29="","",IF(Sheet1!Y29=2,Sheet1!C29&amp;"      "&amp;Sheet1!D29&amp;" "&amp;Sheet1!G29,IF(Sheet1!Y29=3,Sheet1!C29&amp;"    "&amp;Sheet1!D29&amp;" "&amp;Sheet1!G29,IF(Sheet1!Y29=4,Sheet1!C29&amp;"  "&amp;Sheet1!D29&amp;" "&amp;Sheet1!G29,IF(Sheet1!Y29&gt;=5,Sheet1!C29&amp;Sheet1!D29&amp;" "&amp;Sheet1!G29,"")))))</f>
      </c>
      <c r="C21" s="2">
        <f>IF(Sheet1!E29="","",Sheet1!E29&amp;" "&amp;Sheet1!F29)</f>
      </c>
      <c r="D21" s="2">
        <f>IF(Sheet1!H29="","",IF(Sheet1!H29="女",2,1))</f>
      </c>
      <c r="E21" s="2">
        <f t="shared" si="1"/>
      </c>
      <c r="F21" s="2">
        <f>IF(B21="","",280000+LEFT(Sheet1!$E$3,4))</f>
      </c>
      <c r="G21" s="2">
        <f>IF(Sheet1!B29="","",VALUE(Sheet1!B29))</f>
      </c>
      <c r="H21" s="2">
        <f>IF(Sheet1!I29="","",IF(VLOOKUP(Sheet1!I29,Sheet2!$A$2:$C$44,3,FALSE)&gt;=71,VLOOKUP(Sheet1!I29,Sheet2!$A$2:$C$44,2,FALSE)&amp;TEXT(Sheet1!K29,"00")&amp;TEXT(Sheet1!L29,"00"),VLOOKUP(Sheet1!I29,Sheet2!$A$2:$C$44,2,FALSE)&amp;TEXT(Sheet1!J29,"00")&amp;TEXT(Sheet1!K29,"00")&amp;IF(Sheet1!M29="手",TEXT(Sheet1!L29,"0"),TEXT(Sheet1!L29,"00"))))</f>
      </c>
      <c r="I21" s="2">
        <f>IF(Sheet1!N29="","",IF(VLOOKUP(Sheet1!N29,Sheet2!$A$2:$C$44,3,FALSE)&gt;=71,VLOOKUP(Sheet1!N29,Sheet2!$A$2:$C$44,2,FALSE)&amp;TEXT(Sheet1!P29,"00")&amp;TEXT(Sheet1!Q29,"00"),VLOOKUP(Sheet1!N29,Sheet2!$A$2:$C$44,2,FALSE)&amp;TEXT(Sheet1!O29,"00")&amp;TEXT(Sheet1!P29,"00")&amp;IF(Sheet1!R29="手",TEXT(Sheet1!Q29,"0"),TEXT(Sheet1!Q29,"00"))))</f>
      </c>
      <c r="J21" s="2">
        <f>IF(Sheet1!S29="","",IF(VLOOKUP(Sheet1!S29,Sheet2!$A$2:$C$44,3,FALSE)&gt;=71,VLOOKUP(Sheet1!S29,Sheet2!$A$2:$C$44,2,FALSE)&amp;TEXT(Sheet1!U29,"00")&amp;TEXT(Sheet1!V29,"00"),VLOOKUP(Sheet1!S29,Sheet2!$A$2:$C$44,2,FALSE)&amp;TEXT(Sheet1!T29,"00")&amp;TEXT(Sheet1!U29,"00")&amp;IF(Sheet1!W29="手",TEXT(Sheet1!V29,"0"),TEXT(Sheet1!V29,"00"))))</f>
      </c>
      <c r="K21" s="2">
        <f>IF(Sheet1!Z29="","","●")</f>
      </c>
      <c r="L21" s="2">
        <f>IF(Sheet1!AA29="","","▲")</f>
      </c>
      <c r="M21" s="2">
        <f>IF(Sheet1!AB29="","","★")</f>
      </c>
      <c r="N21" s="2">
        <f>IF(Sheet1!AC29="","","▼")</f>
      </c>
      <c r="O21" s="2">
        <f>IF(Sheet1!AD29="","",Sheet1!AD29)</f>
      </c>
    </row>
    <row r="22" spans="1:15" s="3" customFormat="1" ht="13.5">
      <c r="A22" s="2">
        <f t="shared" si="0"/>
      </c>
      <c r="B22" s="2">
        <f>IF(Sheet1!C30="","",IF(Sheet1!Y30=2,Sheet1!C30&amp;"      "&amp;Sheet1!D30&amp;" "&amp;Sheet1!G30,IF(Sheet1!Y30=3,Sheet1!C30&amp;"    "&amp;Sheet1!D30&amp;" "&amp;Sheet1!G30,IF(Sheet1!Y30=4,Sheet1!C30&amp;"  "&amp;Sheet1!D30&amp;" "&amp;Sheet1!G30,IF(Sheet1!Y30&gt;=5,Sheet1!C30&amp;Sheet1!D30&amp;" "&amp;Sheet1!G30,"")))))</f>
      </c>
      <c r="C22" s="2">
        <f>IF(Sheet1!E30="","",Sheet1!E30&amp;" "&amp;Sheet1!F30)</f>
      </c>
      <c r="D22" s="2">
        <f>IF(Sheet1!H30="","",IF(Sheet1!H30="女",2,1))</f>
      </c>
      <c r="E22" s="2">
        <f t="shared" si="1"/>
      </c>
      <c r="F22" s="2">
        <f>IF(B22="","",280000+LEFT(Sheet1!$E$3,4))</f>
      </c>
      <c r="G22" s="2">
        <f>IF(Sheet1!B30="","",VALUE(Sheet1!B30))</f>
      </c>
      <c r="H22" s="2">
        <f>IF(Sheet1!I30="","",IF(VLOOKUP(Sheet1!I30,Sheet2!$A$2:$C$44,3,FALSE)&gt;=71,VLOOKUP(Sheet1!I30,Sheet2!$A$2:$C$44,2,FALSE)&amp;TEXT(Sheet1!K30,"00")&amp;TEXT(Sheet1!L30,"00"),VLOOKUP(Sheet1!I30,Sheet2!$A$2:$C$44,2,FALSE)&amp;TEXT(Sheet1!J30,"00")&amp;TEXT(Sheet1!K30,"00")&amp;IF(Sheet1!M30="手",TEXT(Sheet1!L30,"0"),TEXT(Sheet1!L30,"00"))))</f>
      </c>
      <c r="I22" s="2">
        <f>IF(Sheet1!N30="","",IF(VLOOKUP(Sheet1!N30,Sheet2!$A$2:$C$44,3,FALSE)&gt;=71,VLOOKUP(Sheet1!N30,Sheet2!$A$2:$C$44,2,FALSE)&amp;TEXT(Sheet1!P30,"00")&amp;TEXT(Sheet1!Q30,"00"),VLOOKUP(Sheet1!N30,Sheet2!$A$2:$C$44,2,FALSE)&amp;TEXT(Sheet1!O30,"00")&amp;TEXT(Sheet1!P30,"00")&amp;IF(Sheet1!R30="手",TEXT(Sheet1!Q30,"0"),TEXT(Sheet1!Q30,"00"))))</f>
      </c>
      <c r="J22" s="2">
        <f>IF(Sheet1!S30="","",IF(VLOOKUP(Sheet1!S30,Sheet2!$A$2:$C$44,3,FALSE)&gt;=71,VLOOKUP(Sheet1!S30,Sheet2!$A$2:$C$44,2,FALSE)&amp;TEXT(Sheet1!U30,"00")&amp;TEXT(Sheet1!V30,"00"),VLOOKUP(Sheet1!S30,Sheet2!$A$2:$C$44,2,FALSE)&amp;TEXT(Sheet1!T30,"00")&amp;TEXT(Sheet1!U30,"00")&amp;IF(Sheet1!W30="手",TEXT(Sheet1!V30,"0"),TEXT(Sheet1!V30,"00"))))</f>
      </c>
      <c r="K22" s="2">
        <f>IF(Sheet1!Z30="","","●")</f>
      </c>
      <c r="L22" s="2">
        <f>IF(Sheet1!AA30="","","▲")</f>
      </c>
      <c r="M22" s="2">
        <f>IF(Sheet1!AB30="","","★")</f>
      </c>
      <c r="N22" s="2">
        <f>IF(Sheet1!AC30="","","▼")</f>
      </c>
      <c r="O22" s="2">
        <f>IF(Sheet1!AD30="","",Sheet1!AD30)</f>
      </c>
    </row>
    <row r="23" spans="1:15" s="3" customFormat="1" ht="13.5">
      <c r="A23" s="2">
        <f t="shared" si="0"/>
      </c>
      <c r="B23" s="2">
        <f>IF(Sheet1!C31="","",IF(Sheet1!Y31=2,Sheet1!C31&amp;"      "&amp;Sheet1!D31&amp;" "&amp;Sheet1!G31,IF(Sheet1!Y31=3,Sheet1!C31&amp;"    "&amp;Sheet1!D31&amp;" "&amp;Sheet1!G31,IF(Sheet1!Y31=4,Sheet1!C31&amp;"  "&amp;Sheet1!D31&amp;" "&amp;Sheet1!G31,IF(Sheet1!Y31&gt;=5,Sheet1!C31&amp;Sheet1!D31&amp;" "&amp;Sheet1!G31,"")))))</f>
      </c>
      <c r="C23" s="2">
        <f>IF(Sheet1!E31="","",Sheet1!E31&amp;" "&amp;Sheet1!F31)</f>
      </c>
      <c r="D23" s="2">
        <f>IF(Sheet1!H31="","",IF(Sheet1!H31="女",2,1))</f>
      </c>
      <c r="E23" s="2">
        <f t="shared" si="1"/>
      </c>
      <c r="F23" s="2">
        <f>IF(B23="","",280000+LEFT(Sheet1!$E$3,4))</f>
      </c>
      <c r="G23" s="2">
        <f>IF(Sheet1!B31="","",VALUE(Sheet1!B31))</f>
      </c>
      <c r="H23" s="2">
        <f>IF(Sheet1!I31="","",IF(VLOOKUP(Sheet1!I31,Sheet2!$A$2:$C$44,3,FALSE)&gt;=71,VLOOKUP(Sheet1!I31,Sheet2!$A$2:$C$44,2,FALSE)&amp;TEXT(Sheet1!K31,"00")&amp;TEXT(Sheet1!L31,"00"),VLOOKUP(Sheet1!I31,Sheet2!$A$2:$C$44,2,FALSE)&amp;TEXT(Sheet1!J31,"00")&amp;TEXT(Sheet1!K31,"00")&amp;IF(Sheet1!M31="手",TEXT(Sheet1!L31,"0"),TEXT(Sheet1!L31,"00"))))</f>
      </c>
      <c r="I23" s="2">
        <f>IF(Sheet1!N31="","",IF(VLOOKUP(Sheet1!N31,Sheet2!$A$2:$C$44,3,FALSE)&gt;=71,VLOOKUP(Sheet1!N31,Sheet2!$A$2:$C$44,2,FALSE)&amp;TEXT(Sheet1!P31,"00")&amp;TEXT(Sheet1!Q31,"00"),VLOOKUP(Sheet1!N31,Sheet2!$A$2:$C$44,2,FALSE)&amp;TEXT(Sheet1!O31,"00")&amp;TEXT(Sheet1!P31,"00")&amp;IF(Sheet1!R31="手",TEXT(Sheet1!Q31,"0"),TEXT(Sheet1!Q31,"00"))))</f>
      </c>
      <c r="J23" s="2">
        <f>IF(Sheet1!S31="","",IF(VLOOKUP(Sheet1!S31,Sheet2!$A$2:$C$44,3,FALSE)&gt;=71,VLOOKUP(Sheet1!S31,Sheet2!$A$2:$C$44,2,FALSE)&amp;TEXT(Sheet1!U31,"00")&amp;TEXT(Sheet1!V31,"00"),VLOOKUP(Sheet1!S31,Sheet2!$A$2:$C$44,2,FALSE)&amp;TEXT(Sheet1!T31,"00")&amp;TEXT(Sheet1!U31,"00")&amp;IF(Sheet1!W31="手",TEXT(Sheet1!V31,"0"),TEXT(Sheet1!V31,"00"))))</f>
      </c>
      <c r="K23" s="2">
        <f>IF(Sheet1!Z31="","","●")</f>
      </c>
      <c r="L23" s="2">
        <f>IF(Sheet1!AA31="","","▲")</f>
      </c>
      <c r="M23" s="2">
        <f>IF(Sheet1!AB31="","","★")</f>
      </c>
      <c r="N23" s="2">
        <f>IF(Sheet1!AC31="","","▼")</f>
      </c>
      <c r="O23" s="2">
        <f>IF(Sheet1!AD31="","",Sheet1!AD31)</f>
      </c>
    </row>
    <row r="24" spans="1:15" s="3" customFormat="1" ht="13.5">
      <c r="A24" s="2">
        <f t="shared" si="0"/>
      </c>
      <c r="B24" s="2">
        <f>IF(Sheet1!C32="","",IF(Sheet1!Y32=2,Sheet1!C32&amp;"      "&amp;Sheet1!D32&amp;" "&amp;Sheet1!G32,IF(Sheet1!Y32=3,Sheet1!C32&amp;"    "&amp;Sheet1!D32&amp;" "&amp;Sheet1!G32,IF(Sheet1!Y32=4,Sheet1!C32&amp;"  "&amp;Sheet1!D32&amp;" "&amp;Sheet1!G32,IF(Sheet1!Y32&gt;=5,Sheet1!C32&amp;Sheet1!D32&amp;" "&amp;Sheet1!G32,"")))))</f>
      </c>
      <c r="C24" s="2">
        <f>IF(Sheet1!E32="","",Sheet1!E32&amp;" "&amp;Sheet1!F32)</f>
      </c>
      <c r="D24" s="2">
        <f>IF(Sheet1!H32="","",IF(Sheet1!H32="女",2,1))</f>
      </c>
      <c r="E24" s="2">
        <f t="shared" si="1"/>
      </c>
      <c r="F24" s="2">
        <f>IF(B24="","",280000+LEFT(Sheet1!$E$3,4))</f>
      </c>
      <c r="G24" s="2">
        <f>IF(Sheet1!B32="","",VALUE(Sheet1!B32))</f>
      </c>
      <c r="H24" s="2">
        <f>IF(Sheet1!I32="","",IF(VLOOKUP(Sheet1!I32,Sheet2!$A$2:$C$44,3,FALSE)&gt;=71,VLOOKUP(Sheet1!I32,Sheet2!$A$2:$C$44,2,FALSE)&amp;TEXT(Sheet1!K32,"00")&amp;TEXT(Sheet1!L32,"00"),VLOOKUP(Sheet1!I32,Sheet2!$A$2:$C$44,2,FALSE)&amp;TEXT(Sheet1!J32,"00")&amp;TEXT(Sheet1!K32,"00")&amp;IF(Sheet1!M32="手",TEXT(Sheet1!L32,"0"),TEXT(Sheet1!L32,"00"))))</f>
      </c>
      <c r="I24" s="2">
        <f>IF(Sheet1!N32="","",IF(VLOOKUP(Sheet1!N32,Sheet2!$A$2:$C$44,3,FALSE)&gt;=71,VLOOKUP(Sheet1!N32,Sheet2!$A$2:$C$44,2,FALSE)&amp;TEXT(Sheet1!P32,"00")&amp;TEXT(Sheet1!Q32,"00"),VLOOKUP(Sheet1!N32,Sheet2!$A$2:$C$44,2,FALSE)&amp;TEXT(Sheet1!O32,"00")&amp;TEXT(Sheet1!P32,"00")&amp;IF(Sheet1!R32="手",TEXT(Sheet1!Q32,"0"),TEXT(Sheet1!Q32,"00"))))</f>
      </c>
      <c r="J24" s="2">
        <f>IF(Sheet1!S32="","",IF(VLOOKUP(Sheet1!S32,Sheet2!$A$2:$C$44,3,FALSE)&gt;=71,VLOOKUP(Sheet1!S32,Sheet2!$A$2:$C$44,2,FALSE)&amp;TEXT(Sheet1!U32,"00")&amp;TEXT(Sheet1!V32,"00"),VLOOKUP(Sheet1!S32,Sheet2!$A$2:$C$44,2,FALSE)&amp;TEXT(Sheet1!T32,"00")&amp;TEXT(Sheet1!U32,"00")&amp;IF(Sheet1!W32="手",TEXT(Sheet1!V32,"0"),TEXT(Sheet1!V32,"00"))))</f>
      </c>
      <c r="K24" s="2">
        <f>IF(Sheet1!Z32="","","●")</f>
      </c>
      <c r="L24" s="2">
        <f>IF(Sheet1!AA32="","","▲")</f>
      </c>
      <c r="M24" s="2">
        <f>IF(Sheet1!AB32="","","★")</f>
      </c>
      <c r="N24" s="2">
        <f>IF(Sheet1!AC32="","","▼")</f>
      </c>
      <c r="O24" s="2">
        <f>IF(Sheet1!AD32="","",Sheet1!AD32)</f>
      </c>
    </row>
    <row r="25" spans="1:15" s="3" customFormat="1" ht="13.5">
      <c r="A25" s="2">
        <f t="shared" si="0"/>
      </c>
      <c r="B25" s="2">
        <f>IF(Sheet1!C33="","",IF(Sheet1!Y33=2,Sheet1!C33&amp;"      "&amp;Sheet1!D33&amp;" "&amp;Sheet1!G33,IF(Sheet1!Y33=3,Sheet1!C33&amp;"    "&amp;Sheet1!D33&amp;" "&amp;Sheet1!G33,IF(Sheet1!Y33=4,Sheet1!C33&amp;"  "&amp;Sheet1!D33&amp;" "&amp;Sheet1!G33,IF(Sheet1!Y33&gt;=5,Sheet1!C33&amp;Sheet1!D33&amp;" "&amp;Sheet1!G33,"")))))</f>
      </c>
      <c r="C25" s="2">
        <f>IF(Sheet1!E33="","",Sheet1!E33&amp;" "&amp;Sheet1!F33)</f>
      </c>
      <c r="D25" s="2">
        <f>IF(Sheet1!H33="","",IF(Sheet1!H33="女",2,1))</f>
      </c>
      <c r="E25" s="2">
        <f t="shared" si="1"/>
      </c>
      <c r="F25" s="2">
        <f>IF(B25="","",280000+LEFT(Sheet1!$E$3,4))</f>
      </c>
      <c r="G25" s="2">
        <f>IF(Sheet1!B33="","",VALUE(Sheet1!B33))</f>
      </c>
      <c r="H25" s="2">
        <f>IF(Sheet1!I33="","",IF(VLOOKUP(Sheet1!I33,Sheet2!$A$2:$C$44,3,FALSE)&gt;=71,VLOOKUP(Sheet1!I33,Sheet2!$A$2:$C$44,2,FALSE)&amp;TEXT(Sheet1!K33,"00")&amp;TEXT(Sheet1!L33,"00"),VLOOKUP(Sheet1!I33,Sheet2!$A$2:$C$44,2,FALSE)&amp;TEXT(Sheet1!J33,"00")&amp;TEXT(Sheet1!K33,"00")&amp;IF(Sheet1!M33="手",TEXT(Sheet1!L33,"0"),TEXT(Sheet1!L33,"00"))))</f>
      </c>
      <c r="I25" s="2">
        <f>IF(Sheet1!N33="","",IF(VLOOKUP(Sheet1!N33,Sheet2!$A$2:$C$44,3,FALSE)&gt;=71,VLOOKUP(Sheet1!N33,Sheet2!$A$2:$C$44,2,FALSE)&amp;TEXT(Sheet1!P33,"00")&amp;TEXT(Sheet1!Q33,"00"),VLOOKUP(Sheet1!N33,Sheet2!$A$2:$C$44,2,FALSE)&amp;TEXT(Sheet1!O33,"00")&amp;TEXT(Sheet1!P33,"00")&amp;IF(Sheet1!R33="手",TEXT(Sheet1!Q33,"0"),TEXT(Sheet1!Q33,"00"))))</f>
      </c>
      <c r="J25" s="2">
        <f>IF(Sheet1!S33="","",IF(VLOOKUP(Sheet1!S33,Sheet2!$A$2:$C$44,3,FALSE)&gt;=71,VLOOKUP(Sheet1!S33,Sheet2!$A$2:$C$44,2,FALSE)&amp;TEXT(Sheet1!U33,"00")&amp;TEXT(Sheet1!V33,"00"),VLOOKUP(Sheet1!S33,Sheet2!$A$2:$C$44,2,FALSE)&amp;TEXT(Sheet1!T33,"00")&amp;TEXT(Sheet1!U33,"00")&amp;IF(Sheet1!W33="手",TEXT(Sheet1!V33,"0"),TEXT(Sheet1!V33,"00"))))</f>
      </c>
      <c r="K25" s="2">
        <f>IF(Sheet1!Z33="","","●")</f>
      </c>
      <c r="L25" s="2">
        <f>IF(Sheet1!AA33="","","▲")</f>
      </c>
      <c r="M25" s="2">
        <f>IF(Sheet1!AB33="","","★")</f>
      </c>
      <c r="N25" s="2">
        <f>IF(Sheet1!AC33="","","▼")</f>
      </c>
      <c r="O25" s="2">
        <f>IF(Sheet1!AD33="","",Sheet1!AD33)</f>
      </c>
    </row>
    <row r="26" spans="1:15" s="3" customFormat="1" ht="13.5">
      <c r="A26" s="2">
        <f t="shared" si="0"/>
      </c>
      <c r="B26" s="2">
        <f>IF(Sheet1!C34="","",IF(Sheet1!Y34=2,Sheet1!C34&amp;"      "&amp;Sheet1!D34&amp;" "&amp;Sheet1!G34,IF(Sheet1!Y34=3,Sheet1!C34&amp;"    "&amp;Sheet1!D34&amp;" "&amp;Sheet1!G34,IF(Sheet1!Y34=4,Sheet1!C34&amp;"  "&amp;Sheet1!D34&amp;" "&amp;Sheet1!G34,IF(Sheet1!Y34&gt;=5,Sheet1!C34&amp;Sheet1!D34&amp;" "&amp;Sheet1!G34,"")))))</f>
      </c>
      <c r="C26" s="2">
        <f>IF(Sheet1!E34="","",Sheet1!E34&amp;" "&amp;Sheet1!F34)</f>
      </c>
      <c r="D26" s="2">
        <f>IF(Sheet1!H34="","",IF(Sheet1!H34="女",2,1))</f>
      </c>
      <c r="E26" s="2">
        <f t="shared" si="1"/>
      </c>
      <c r="F26" s="2">
        <f>IF(B26="","",280000+LEFT(Sheet1!$E$3,4))</f>
      </c>
      <c r="G26" s="2">
        <f>IF(Sheet1!B34="","",VALUE(Sheet1!B34))</f>
      </c>
      <c r="H26" s="2">
        <f>IF(Sheet1!I34="","",IF(VLOOKUP(Sheet1!I34,Sheet2!$A$2:$C$44,3,FALSE)&gt;=71,VLOOKUP(Sheet1!I34,Sheet2!$A$2:$C$44,2,FALSE)&amp;TEXT(Sheet1!K34,"00")&amp;TEXT(Sheet1!L34,"00"),VLOOKUP(Sheet1!I34,Sheet2!$A$2:$C$44,2,FALSE)&amp;TEXT(Sheet1!J34,"00")&amp;TEXT(Sheet1!K34,"00")&amp;IF(Sheet1!M34="手",TEXT(Sheet1!L34,"0"),TEXT(Sheet1!L34,"00"))))</f>
      </c>
      <c r="I26" s="2">
        <f>IF(Sheet1!N34="","",IF(VLOOKUP(Sheet1!N34,Sheet2!$A$2:$C$44,3,FALSE)&gt;=71,VLOOKUP(Sheet1!N34,Sheet2!$A$2:$C$44,2,FALSE)&amp;TEXT(Sheet1!P34,"00")&amp;TEXT(Sheet1!Q34,"00"),VLOOKUP(Sheet1!N34,Sheet2!$A$2:$C$44,2,FALSE)&amp;TEXT(Sheet1!O34,"00")&amp;TEXT(Sheet1!P34,"00")&amp;IF(Sheet1!R34="手",TEXT(Sheet1!Q34,"0"),TEXT(Sheet1!Q34,"00"))))</f>
      </c>
      <c r="J26" s="2">
        <f>IF(Sheet1!S34="","",IF(VLOOKUP(Sheet1!S34,Sheet2!$A$2:$C$44,3,FALSE)&gt;=71,VLOOKUP(Sheet1!S34,Sheet2!$A$2:$C$44,2,FALSE)&amp;TEXT(Sheet1!U34,"00")&amp;TEXT(Sheet1!V34,"00"),VLOOKUP(Sheet1!S34,Sheet2!$A$2:$C$44,2,FALSE)&amp;TEXT(Sheet1!T34,"00")&amp;TEXT(Sheet1!U34,"00")&amp;IF(Sheet1!W34="手",TEXT(Sheet1!V34,"0"),TEXT(Sheet1!V34,"00"))))</f>
      </c>
      <c r="K26" s="2">
        <f>IF(Sheet1!Z34="","","●")</f>
      </c>
      <c r="L26" s="2">
        <f>IF(Sheet1!AA34="","","▲")</f>
      </c>
      <c r="M26" s="2">
        <f>IF(Sheet1!AB34="","","★")</f>
      </c>
      <c r="N26" s="2">
        <f>IF(Sheet1!AC34="","","▼")</f>
      </c>
      <c r="O26" s="2">
        <f>IF(Sheet1!AD34="","",Sheet1!AD34)</f>
      </c>
    </row>
    <row r="27" spans="1:15" s="3" customFormat="1" ht="13.5">
      <c r="A27" s="2">
        <f t="shared" si="0"/>
      </c>
      <c r="B27" s="2">
        <f>IF(Sheet1!C35="","",IF(Sheet1!Y35=2,Sheet1!C35&amp;"      "&amp;Sheet1!D35&amp;" "&amp;Sheet1!G35,IF(Sheet1!Y35=3,Sheet1!C35&amp;"    "&amp;Sheet1!D35&amp;" "&amp;Sheet1!G35,IF(Sheet1!Y35=4,Sheet1!C35&amp;"  "&amp;Sheet1!D35&amp;" "&amp;Sheet1!G35,IF(Sheet1!Y35&gt;=5,Sheet1!C35&amp;Sheet1!D35&amp;" "&amp;Sheet1!G35,"")))))</f>
      </c>
      <c r="C27" s="2">
        <f>IF(Sheet1!E35="","",Sheet1!E35&amp;" "&amp;Sheet1!F35)</f>
      </c>
      <c r="D27" s="2">
        <f>IF(Sheet1!H35="","",IF(Sheet1!H35="女",2,1))</f>
      </c>
      <c r="E27" s="2">
        <f t="shared" si="1"/>
      </c>
      <c r="F27" s="2">
        <f>IF(B27="","",280000+LEFT(Sheet1!$E$3,4))</f>
      </c>
      <c r="G27" s="2">
        <f>IF(Sheet1!B35="","",VALUE(Sheet1!B35))</f>
      </c>
      <c r="H27" s="2">
        <f>IF(Sheet1!I35="","",IF(VLOOKUP(Sheet1!I35,Sheet2!$A$2:$C$44,3,FALSE)&gt;=71,VLOOKUP(Sheet1!I35,Sheet2!$A$2:$C$44,2,FALSE)&amp;TEXT(Sheet1!K35,"00")&amp;TEXT(Sheet1!L35,"00"),VLOOKUP(Sheet1!I35,Sheet2!$A$2:$C$44,2,FALSE)&amp;TEXT(Sheet1!J35,"00")&amp;TEXT(Sheet1!K35,"00")&amp;IF(Sheet1!M35="手",TEXT(Sheet1!L35,"0"),TEXT(Sheet1!L35,"00"))))</f>
      </c>
      <c r="I27" s="2">
        <f>IF(Sheet1!N35="","",IF(VLOOKUP(Sheet1!N35,Sheet2!$A$2:$C$44,3,FALSE)&gt;=71,VLOOKUP(Sheet1!N35,Sheet2!$A$2:$C$44,2,FALSE)&amp;TEXT(Sheet1!P35,"00")&amp;TEXT(Sheet1!Q35,"00"),VLOOKUP(Sheet1!N35,Sheet2!$A$2:$C$44,2,FALSE)&amp;TEXT(Sheet1!O35,"00")&amp;TEXT(Sheet1!P35,"00")&amp;IF(Sheet1!R35="手",TEXT(Sheet1!Q35,"0"),TEXT(Sheet1!Q35,"00"))))</f>
      </c>
      <c r="J27" s="2">
        <f>IF(Sheet1!S35="","",IF(VLOOKUP(Sheet1!S35,Sheet2!$A$2:$C$44,3,FALSE)&gt;=71,VLOOKUP(Sheet1!S35,Sheet2!$A$2:$C$44,2,FALSE)&amp;TEXT(Sheet1!U35,"00")&amp;TEXT(Sheet1!V35,"00"),VLOOKUP(Sheet1!S35,Sheet2!$A$2:$C$44,2,FALSE)&amp;TEXT(Sheet1!T35,"00")&amp;TEXT(Sheet1!U35,"00")&amp;IF(Sheet1!W35="手",TEXT(Sheet1!V35,"0"),TEXT(Sheet1!V35,"00"))))</f>
      </c>
      <c r="K27" s="2">
        <f>IF(Sheet1!Z35="","","●")</f>
      </c>
      <c r="L27" s="2">
        <f>IF(Sheet1!AA35="","","▲")</f>
      </c>
      <c r="M27" s="2">
        <f>IF(Sheet1!AB35="","","★")</f>
      </c>
      <c r="N27" s="2">
        <f>IF(Sheet1!AC35="","","▼")</f>
      </c>
      <c r="O27" s="2">
        <f>IF(Sheet1!AD35="","",Sheet1!AD35)</f>
      </c>
    </row>
    <row r="28" spans="1:15" s="3" customFormat="1" ht="13.5">
      <c r="A28" s="2">
        <f t="shared" si="0"/>
      </c>
      <c r="B28" s="2">
        <f>IF(Sheet1!C36="","",IF(Sheet1!Y36=2,Sheet1!C36&amp;"      "&amp;Sheet1!D36&amp;" "&amp;Sheet1!G36,IF(Sheet1!Y36=3,Sheet1!C36&amp;"    "&amp;Sheet1!D36&amp;" "&amp;Sheet1!G36,IF(Sheet1!Y36=4,Sheet1!C36&amp;"  "&amp;Sheet1!D36&amp;" "&amp;Sheet1!G36,IF(Sheet1!Y36&gt;=5,Sheet1!C36&amp;Sheet1!D36&amp;" "&amp;Sheet1!G36,"")))))</f>
      </c>
      <c r="C28" s="2">
        <f>IF(Sheet1!E36="","",Sheet1!E36&amp;" "&amp;Sheet1!F36)</f>
      </c>
      <c r="D28" s="2">
        <f>IF(Sheet1!H36="","",IF(Sheet1!H36="女",2,1))</f>
      </c>
      <c r="E28" s="2">
        <f t="shared" si="1"/>
      </c>
      <c r="F28" s="2">
        <f>IF(B28="","",280000+LEFT(Sheet1!$E$3,4))</f>
      </c>
      <c r="G28" s="2">
        <f>IF(Sheet1!B36="","",VALUE(Sheet1!B36))</f>
      </c>
      <c r="H28" s="2">
        <f>IF(Sheet1!I36="","",IF(VLOOKUP(Sheet1!I36,Sheet2!$A$2:$C$44,3,FALSE)&gt;=71,VLOOKUP(Sheet1!I36,Sheet2!$A$2:$C$44,2,FALSE)&amp;TEXT(Sheet1!K36,"00")&amp;TEXT(Sheet1!L36,"00"),VLOOKUP(Sheet1!I36,Sheet2!$A$2:$C$44,2,FALSE)&amp;TEXT(Sheet1!J36,"00")&amp;TEXT(Sheet1!K36,"00")&amp;IF(Sheet1!M36="手",TEXT(Sheet1!L36,"0"),TEXT(Sheet1!L36,"00"))))</f>
      </c>
      <c r="I28" s="2">
        <f>IF(Sheet1!N36="","",IF(VLOOKUP(Sheet1!N36,Sheet2!$A$2:$C$44,3,FALSE)&gt;=71,VLOOKUP(Sheet1!N36,Sheet2!$A$2:$C$44,2,FALSE)&amp;TEXT(Sheet1!P36,"00")&amp;TEXT(Sheet1!Q36,"00"),VLOOKUP(Sheet1!N36,Sheet2!$A$2:$C$44,2,FALSE)&amp;TEXT(Sheet1!O36,"00")&amp;TEXT(Sheet1!P36,"00")&amp;IF(Sheet1!R36="手",TEXT(Sheet1!Q36,"0"),TEXT(Sheet1!Q36,"00"))))</f>
      </c>
      <c r="J28" s="2">
        <f>IF(Sheet1!S36="","",IF(VLOOKUP(Sheet1!S36,Sheet2!$A$2:$C$44,3,FALSE)&gt;=71,VLOOKUP(Sheet1!S36,Sheet2!$A$2:$C$44,2,FALSE)&amp;TEXT(Sheet1!U36,"00")&amp;TEXT(Sheet1!V36,"00"),VLOOKUP(Sheet1!S36,Sheet2!$A$2:$C$44,2,FALSE)&amp;TEXT(Sheet1!T36,"00")&amp;TEXT(Sheet1!U36,"00")&amp;IF(Sheet1!W36="手",TEXT(Sheet1!V36,"0"),TEXT(Sheet1!V36,"00"))))</f>
      </c>
      <c r="K28" s="2">
        <f>IF(Sheet1!Z36="","","●")</f>
      </c>
      <c r="L28" s="2">
        <f>IF(Sheet1!AA36="","","▲")</f>
      </c>
      <c r="M28" s="2">
        <f>IF(Sheet1!AB36="","","★")</f>
      </c>
      <c r="N28" s="2">
        <f>IF(Sheet1!AC36="","","▼")</f>
      </c>
      <c r="O28" s="2">
        <f>IF(Sheet1!AD36="","",Sheet1!AD36)</f>
      </c>
    </row>
    <row r="29" spans="1:15" s="3" customFormat="1" ht="13.5">
      <c r="A29" s="2">
        <f t="shared" si="0"/>
      </c>
      <c r="B29" s="2">
        <f>IF(Sheet1!C37="","",IF(Sheet1!Y37=2,Sheet1!C37&amp;"      "&amp;Sheet1!D37&amp;" "&amp;Sheet1!G37,IF(Sheet1!Y37=3,Sheet1!C37&amp;"    "&amp;Sheet1!D37&amp;" "&amp;Sheet1!G37,IF(Sheet1!Y37=4,Sheet1!C37&amp;"  "&amp;Sheet1!D37&amp;" "&amp;Sheet1!G37,IF(Sheet1!Y37&gt;=5,Sheet1!C37&amp;Sheet1!D37&amp;" "&amp;Sheet1!G37,"")))))</f>
      </c>
      <c r="C29" s="2">
        <f>IF(Sheet1!E37="","",Sheet1!E37&amp;" "&amp;Sheet1!F37)</f>
      </c>
      <c r="D29" s="2">
        <f>IF(Sheet1!H37="","",IF(Sheet1!H37="女",2,1))</f>
      </c>
      <c r="E29" s="2">
        <f t="shared" si="1"/>
      </c>
      <c r="F29" s="2">
        <f>IF(B29="","",280000+LEFT(Sheet1!$E$3,4))</f>
      </c>
      <c r="G29" s="2">
        <f>IF(Sheet1!B37="","",VALUE(Sheet1!B37))</f>
      </c>
      <c r="H29" s="2">
        <f>IF(Sheet1!I37="","",IF(VLOOKUP(Sheet1!I37,Sheet2!$A$2:$C$44,3,FALSE)&gt;=71,VLOOKUP(Sheet1!I37,Sheet2!$A$2:$C$44,2,FALSE)&amp;TEXT(Sheet1!K37,"00")&amp;TEXT(Sheet1!L37,"00"),VLOOKUP(Sheet1!I37,Sheet2!$A$2:$C$44,2,FALSE)&amp;TEXT(Sheet1!J37,"00")&amp;TEXT(Sheet1!K37,"00")&amp;IF(Sheet1!M37="手",TEXT(Sheet1!L37,"0"),TEXT(Sheet1!L37,"00"))))</f>
      </c>
      <c r="I29" s="2">
        <f>IF(Sheet1!N37="","",IF(VLOOKUP(Sheet1!N37,Sheet2!$A$2:$C$44,3,FALSE)&gt;=71,VLOOKUP(Sheet1!N37,Sheet2!$A$2:$C$44,2,FALSE)&amp;TEXT(Sheet1!P37,"00")&amp;TEXT(Sheet1!Q37,"00"),VLOOKUP(Sheet1!N37,Sheet2!$A$2:$C$44,2,FALSE)&amp;TEXT(Sheet1!O37,"00")&amp;TEXT(Sheet1!P37,"00")&amp;IF(Sheet1!R37="手",TEXT(Sheet1!Q37,"0"),TEXT(Sheet1!Q37,"00"))))</f>
      </c>
      <c r="J29" s="2">
        <f>IF(Sheet1!S37="","",IF(VLOOKUP(Sheet1!S37,Sheet2!$A$2:$C$44,3,FALSE)&gt;=71,VLOOKUP(Sheet1!S37,Sheet2!$A$2:$C$44,2,FALSE)&amp;TEXT(Sheet1!U37,"00")&amp;TEXT(Sheet1!V37,"00"),VLOOKUP(Sheet1!S37,Sheet2!$A$2:$C$44,2,FALSE)&amp;TEXT(Sheet1!T37,"00")&amp;TEXT(Sheet1!U37,"00")&amp;IF(Sheet1!W37="手",TEXT(Sheet1!V37,"0"),TEXT(Sheet1!V37,"00"))))</f>
      </c>
      <c r="K29" s="2">
        <f>IF(Sheet1!Z37="","","●")</f>
      </c>
      <c r="L29" s="2">
        <f>IF(Sheet1!AA37="","","▲")</f>
      </c>
      <c r="M29" s="2">
        <f>IF(Sheet1!AB37="","","★")</f>
      </c>
      <c r="N29" s="2">
        <f>IF(Sheet1!AC37="","","▼")</f>
      </c>
      <c r="O29" s="2">
        <f>IF(Sheet1!AD37="","",Sheet1!AD37)</f>
      </c>
    </row>
    <row r="30" spans="1:15" s="3" customFormat="1" ht="13.5">
      <c r="A30" s="2">
        <f t="shared" si="0"/>
      </c>
      <c r="B30" s="2">
        <f>IF(Sheet1!C38="","",IF(Sheet1!Y38=2,Sheet1!C38&amp;"      "&amp;Sheet1!D38&amp;" "&amp;Sheet1!G38,IF(Sheet1!Y38=3,Sheet1!C38&amp;"    "&amp;Sheet1!D38&amp;" "&amp;Sheet1!G38,IF(Sheet1!Y38=4,Sheet1!C38&amp;"  "&amp;Sheet1!D38&amp;" "&amp;Sheet1!G38,IF(Sheet1!Y38&gt;=5,Sheet1!C38&amp;Sheet1!D38&amp;" "&amp;Sheet1!G38,"")))))</f>
      </c>
      <c r="C30" s="2">
        <f>IF(Sheet1!E38="","",Sheet1!E38&amp;" "&amp;Sheet1!F38)</f>
      </c>
      <c r="D30" s="2">
        <f>IF(Sheet1!H38="","",IF(Sheet1!H38="女",2,1))</f>
      </c>
      <c r="E30" s="2">
        <f t="shared" si="1"/>
      </c>
      <c r="F30" s="2">
        <f>IF(B30="","",280000+LEFT(Sheet1!$E$3,4))</f>
      </c>
      <c r="G30" s="2">
        <f>IF(Sheet1!B38="","",VALUE(Sheet1!B38))</f>
      </c>
      <c r="H30" s="2">
        <f>IF(Sheet1!I38="","",IF(VLOOKUP(Sheet1!I38,Sheet2!$A$2:$C$44,3,FALSE)&gt;=71,VLOOKUP(Sheet1!I38,Sheet2!$A$2:$C$44,2,FALSE)&amp;TEXT(Sheet1!K38,"00")&amp;TEXT(Sheet1!L38,"00"),VLOOKUP(Sheet1!I38,Sheet2!$A$2:$C$44,2,FALSE)&amp;TEXT(Sheet1!J38,"00")&amp;TEXT(Sheet1!K38,"00")&amp;IF(Sheet1!M38="手",TEXT(Sheet1!L38,"0"),TEXT(Sheet1!L38,"00"))))</f>
      </c>
      <c r="I30" s="2">
        <f>IF(Sheet1!N38="","",IF(VLOOKUP(Sheet1!N38,Sheet2!$A$2:$C$44,3,FALSE)&gt;=71,VLOOKUP(Sheet1!N38,Sheet2!$A$2:$C$44,2,FALSE)&amp;TEXT(Sheet1!P38,"00")&amp;TEXT(Sheet1!Q38,"00"),VLOOKUP(Sheet1!N38,Sheet2!$A$2:$C$44,2,FALSE)&amp;TEXT(Sheet1!O38,"00")&amp;TEXT(Sheet1!P38,"00")&amp;IF(Sheet1!R38="手",TEXT(Sheet1!Q38,"0"),TEXT(Sheet1!Q38,"00"))))</f>
      </c>
      <c r="J30" s="2">
        <f>IF(Sheet1!S38="","",IF(VLOOKUP(Sheet1!S38,Sheet2!$A$2:$C$44,3,FALSE)&gt;=71,VLOOKUP(Sheet1!S38,Sheet2!$A$2:$C$44,2,FALSE)&amp;TEXT(Sheet1!U38,"00")&amp;TEXT(Sheet1!V38,"00"),VLOOKUP(Sheet1!S38,Sheet2!$A$2:$C$44,2,FALSE)&amp;TEXT(Sheet1!T38,"00")&amp;TEXT(Sheet1!U38,"00")&amp;IF(Sheet1!W38="手",TEXT(Sheet1!V38,"0"),TEXT(Sheet1!V38,"00"))))</f>
      </c>
      <c r="K30" s="2">
        <f>IF(Sheet1!Z38="","","●")</f>
      </c>
      <c r="L30" s="2">
        <f>IF(Sheet1!AA38="","","▲")</f>
      </c>
      <c r="M30" s="2">
        <f>IF(Sheet1!AB38="","","★")</f>
      </c>
      <c r="N30" s="2">
        <f>IF(Sheet1!AC38="","","▼")</f>
      </c>
      <c r="O30" s="2">
        <f>IF(Sheet1!AD38="","",Sheet1!AD38)</f>
      </c>
    </row>
    <row r="31" spans="1:15" s="3" customFormat="1" ht="13.5">
      <c r="A31" s="2">
        <f t="shared" si="0"/>
      </c>
      <c r="B31" s="2">
        <f>IF(Sheet1!C39="","",IF(Sheet1!Y39=2,Sheet1!C39&amp;"      "&amp;Sheet1!D39&amp;" "&amp;Sheet1!G39,IF(Sheet1!Y39=3,Sheet1!C39&amp;"    "&amp;Sheet1!D39&amp;" "&amp;Sheet1!G39,IF(Sheet1!Y39=4,Sheet1!C39&amp;"  "&amp;Sheet1!D39&amp;" "&amp;Sheet1!G39,IF(Sheet1!Y39&gt;=5,Sheet1!C39&amp;Sheet1!D39&amp;" "&amp;Sheet1!G39,"")))))</f>
      </c>
      <c r="C31" s="2">
        <f>IF(Sheet1!E39="","",Sheet1!E39&amp;" "&amp;Sheet1!F39)</f>
      </c>
      <c r="D31" s="2">
        <f>IF(Sheet1!H39="","",IF(Sheet1!H39="女",2,1))</f>
      </c>
      <c r="E31" s="2">
        <f t="shared" si="1"/>
      </c>
      <c r="F31" s="2">
        <f>IF(B31="","",280000+LEFT(Sheet1!$E$3,4))</f>
      </c>
      <c r="G31" s="2">
        <f>IF(Sheet1!B39="","",VALUE(Sheet1!B39))</f>
      </c>
      <c r="H31" s="2">
        <f>IF(Sheet1!I39="","",IF(VLOOKUP(Sheet1!I39,Sheet2!$A$2:$C$44,3,FALSE)&gt;=71,VLOOKUP(Sheet1!I39,Sheet2!$A$2:$C$44,2,FALSE)&amp;TEXT(Sheet1!K39,"00")&amp;TEXT(Sheet1!L39,"00"),VLOOKUP(Sheet1!I39,Sheet2!$A$2:$C$44,2,FALSE)&amp;TEXT(Sheet1!J39,"00")&amp;TEXT(Sheet1!K39,"00")&amp;IF(Sheet1!M39="手",TEXT(Sheet1!L39,"0"),TEXT(Sheet1!L39,"00"))))</f>
      </c>
      <c r="I31" s="2">
        <f>IF(Sheet1!N39="","",IF(VLOOKUP(Sheet1!N39,Sheet2!$A$2:$C$44,3,FALSE)&gt;=71,VLOOKUP(Sheet1!N39,Sheet2!$A$2:$C$44,2,FALSE)&amp;TEXT(Sheet1!P39,"00")&amp;TEXT(Sheet1!Q39,"00"),VLOOKUP(Sheet1!N39,Sheet2!$A$2:$C$44,2,FALSE)&amp;TEXT(Sheet1!O39,"00")&amp;TEXT(Sheet1!P39,"00")&amp;IF(Sheet1!R39="手",TEXT(Sheet1!Q39,"0"),TEXT(Sheet1!Q39,"00"))))</f>
      </c>
      <c r="J31" s="2">
        <f>IF(Sheet1!S39="","",IF(VLOOKUP(Sheet1!S39,Sheet2!$A$2:$C$44,3,FALSE)&gt;=71,VLOOKUP(Sheet1!S39,Sheet2!$A$2:$C$44,2,FALSE)&amp;TEXT(Sheet1!U39,"00")&amp;TEXT(Sheet1!V39,"00"),VLOOKUP(Sheet1!S39,Sheet2!$A$2:$C$44,2,FALSE)&amp;TEXT(Sheet1!T39,"00")&amp;TEXT(Sheet1!U39,"00")&amp;IF(Sheet1!W39="手",TEXT(Sheet1!V39,"0"),TEXT(Sheet1!V39,"00"))))</f>
      </c>
      <c r="K31" s="2">
        <f>IF(Sheet1!Z39="","","●")</f>
      </c>
      <c r="L31" s="2">
        <f>IF(Sheet1!AA39="","","▲")</f>
      </c>
      <c r="M31" s="2">
        <f>IF(Sheet1!AB39="","","★")</f>
      </c>
      <c r="N31" s="2">
        <f>IF(Sheet1!AC39="","","▼")</f>
      </c>
      <c r="O31" s="2">
        <f>IF(Sheet1!AD39="","",Sheet1!AD39)</f>
      </c>
    </row>
    <row r="32" spans="1:15" s="3" customFormat="1" ht="13.5">
      <c r="A32" s="2">
        <f t="shared" si="0"/>
      </c>
      <c r="B32" s="2">
        <f>IF(Sheet1!C40="","",IF(Sheet1!Y40=2,Sheet1!C40&amp;"      "&amp;Sheet1!D40&amp;" "&amp;Sheet1!G40,IF(Sheet1!Y40=3,Sheet1!C40&amp;"    "&amp;Sheet1!D40&amp;" "&amp;Sheet1!G40,IF(Sheet1!Y40=4,Sheet1!C40&amp;"  "&amp;Sheet1!D40&amp;" "&amp;Sheet1!G40,IF(Sheet1!Y40&gt;=5,Sheet1!C40&amp;Sheet1!D40&amp;" "&amp;Sheet1!G40,"")))))</f>
      </c>
      <c r="C32" s="2">
        <f>IF(Sheet1!E40="","",Sheet1!E40&amp;" "&amp;Sheet1!F40)</f>
      </c>
      <c r="D32" s="2">
        <f>IF(Sheet1!H40="","",IF(Sheet1!H40="女",2,1))</f>
      </c>
      <c r="E32" s="2">
        <f t="shared" si="1"/>
      </c>
      <c r="F32" s="2">
        <f>IF(B32="","",280000+LEFT(Sheet1!$E$3,4))</f>
      </c>
      <c r="G32" s="2">
        <f>IF(Sheet1!B40="","",VALUE(Sheet1!B40))</f>
      </c>
      <c r="H32" s="2">
        <f>IF(Sheet1!I40="","",IF(VLOOKUP(Sheet1!I40,Sheet2!$A$2:$C$44,3,FALSE)&gt;=71,VLOOKUP(Sheet1!I40,Sheet2!$A$2:$C$44,2,FALSE)&amp;TEXT(Sheet1!K40,"00")&amp;TEXT(Sheet1!L40,"00"),VLOOKUP(Sheet1!I40,Sheet2!$A$2:$C$44,2,FALSE)&amp;TEXT(Sheet1!J40,"00")&amp;TEXT(Sheet1!K40,"00")&amp;IF(Sheet1!M40="手",TEXT(Sheet1!L40,"0"),TEXT(Sheet1!L40,"00"))))</f>
      </c>
      <c r="I32" s="2">
        <f>IF(Sheet1!N40="","",IF(VLOOKUP(Sheet1!N40,Sheet2!$A$2:$C$44,3,FALSE)&gt;=71,VLOOKUP(Sheet1!N40,Sheet2!$A$2:$C$44,2,FALSE)&amp;TEXT(Sheet1!P40,"00")&amp;TEXT(Sheet1!Q40,"00"),VLOOKUP(Sheet1!N40,Sheet2!$A$2:$C$44,2,FALSE)&amp;TEXT(Sheet1!O40,"00")&amp;TEXT(Sheet1!P40,"00")&amp;IF(Sheet1!R40="手",TEXT(Sheet1!Q40,"0"),TEXT(Sheet1!Q40,"00"))))</f>
      </c>
      <c r="J32" s="2">
        <f>IF(Sheet1!S40="","",IF(VLOOKUP(Sheet1!S40,Sheet2!$A$2:$C$44,3,FALSE)&gt;=71,VLOOKUP(Sheet1!S40,Sheet2!$A$2:$C$44,2,FALSE)&amp;TEXT(Sheet1!U40,"00")&amp;TEXT(Sheet1!V40,"00"),VLOOKUP(Sheet1!S40,Sheet2!$A$2:$C$44,2,FALSE)&amp;TEXT(Sheet1!T40,"00")&amp;TEXT(Sheet1!U40,"00")&amp;IF(Sheet1!W40="手",TEXT(Sheet1!V40,"0"),TEXT(Sheet1!V40,"00"))))</f>
      </c>
      <c r="K32" s="2">
        <f>IF(Sheet1!Z40="","","●")</f>
      </c>
      <c r="L32" s="2">
        <f>IF(Sheet1!AA40="","","▲")</f>
      </c>
      <c r="M32" s="2">
        <f>IF(Sheet1!AB40="","","★")</f>
      </c>
      <c r="N32" s="2">
        <f>IF(Sheet1!AC40="","","▼")</f>
      </c>
      <c r="O32" s="2">
        <f>IF(Sheet1!AD40="","",Sheet1!AD40)</f>
      </c>
    </row>
    <row r="33" spans="1:15" s="3" customFormat="1" ht="13.5">
      <c r="A33" s="2">
        <f t="shared" si="0"/>
      </c>
      <c r="B33" s="2">
        <f>IF(Sheet1!C41="","",IF(Sheet1!Y41=2,Sheet1!C41&amp;"      "&amp;Sheet1!D41&amp;" "&amp;Sheet1!G41,IF(Sheet1!Y41=3,Sheet1!C41&amp;"    "&amp;Sheet1!D41&amp;" "&amp;Sheet1!G41,IF(Sheet1!Y41=4,Sheet1!C41&amp;"  "&amp;Sheet1!D41&amp;" "&amp;Sheet1!G41,IF(Sheet1!Y41&gt;=5,Sheet1!C41&amp;Sheet1!D41&amp;" "&amp;Sheet1!G41,"")))))</f>
      </c>
      <c r="C33" s="2">
        <f>IF(Sheet1!E41="","",Sheet1!E41&amp;" "&amp;Sheet1!F41)</f>
      </c>
      <c r="D33" s="2">
        <f>IF(Sheet1!H41="","",IF(Sheet1!H41="女",2,1))</f>
      </c>
      <c r="E33" s="2">
        <f t="shared" si="1"/>
      </c>
      <c r="F33" s="2">
        <f>IF(B33="","",280000+LEFT(Sheet1!$E$3,4))</f>
      </c>
      <c r="G33" s="2">
        <f>IF(Sheet1!B41="","",VALUE(Sheet1!B41))</f>
      </c>
      <c r="H33" s="2">
        <f>IF(Sheet1!I41="","",IF(VLOOKUP(Sheet1!I41,Sheet2!$A$2:$C$44,3,FALSE)&gt;=71,VLOOKUP(Sheet1!I41,Sheet2!$A$2:$C$44,2,FALSE)&amp;TEXT(Sheet1!K41,"00")&amp;TEXT(Sheet1!L41,"00"),VLOOKUP(Sheet1!I41,Sheet2!$A$2:$C$44,2,FALSE)&amp;TEXT(Sheet1!J41,"00")&amp;TEXT(Sheet1!K41,"00")&amp;IF(Sheet1!M41="手",TEXT(Sheet1!L41,"0"),TEXT(Sheet1!L41,"00"))))</f>
      </c>
      <c r="I33" s="2">
        <f>IF(Sheet1!N41="","",IF(VLOOKUP(Sheet1!N41,Sheet2!$A$2:$C$44,3,FALSE)&gt;=71,VLOOKUP(Sheet1!N41,Sheet2!$A$2:$C$44,2,FALSE)&amp;TEXT(Sheet1!P41,"00")&amp;TEXT(Sheet1!Q41,"00"),VLOOKUP(Sheet1!N41,Sheet2!$A$2:$C$44,2,FALSE)&amp;TEXT(Sheet1!O41,"00")&amp;TEXT(Sheet1!P41,"00")&amp;IF(Sheet1!R41="手",TEXT(Sheet1!Q41,"0"),TEXT(Sheet1!Q41,"00"))))</f>
      </c>
      <c r="J33" s="2">
        <f>IF(Sheet1!S41="","",IF(VLOOKUP(Sheet1!S41,Sheet2!$A$2:$C$44,3,FALSE)&gt;=71,VLOOKUP(Sheet1!S41,Sheet2!$A$2:$C$44,2,FALSE)&amp;TEXT(Sheet1!U41,"00")&amp;TEXT(Sheet1!V41,"00"),VLOOKUP(Sheet1!S41,Sheet2!$A$2:$C$44,2,FALSE)&amp;TEXT(Sheet1!T41,"00")&amp;TEXT(Sheet1!U41,"00")&amp;IF(Sheet1!W41="手",TEXT(Sheet1!V41,"0"),TEXT(Sheet1!V41,"00"))))</f>
      </c>
      <c r="K33" s="2">
        <f>IF(Sheet1!Z41="","","●")</f>
      </c>
      <c r="L33" s="2">
        <f>IF(Sheet1!AA41="","","▲")</f>
      </c>
      <c r="M33" s="2">
        <f>IF(Sheet1!AB41="","","★")</f>
      </c>
      <c r="N33" s="2">
        <f>IF(Sheet1!AC41="","","▼")</f>
      </c>
      <c r="O33" s="2">
        <f>IF(Sheet1!AD41="","",Sheet1!AD41)</f>
      </c>
    </row>
    <row r="34" spans="1:15" s="3" customFormat="1" ht="13.5">
      <c r="A34" s="2">
        <f t="shared" si="0"/>
      </c>
      <c r="B34" s="2">
        <f>IF(Sheet1!C42="","",IF(Sheet1!Y42=2,Sheet1!C42&amp;"      "&amp;Sheet1!D42&amp;" "&amp;Sheet1!G42,IF(Sheet1!Y42=3,Sheet1!C42&amp;"    "&amp;Sheet1!D42&amp;" "&amp;Sheet1!G42,IF(Sheet1!Y42=4,Sheet1!C42&amp;"  "&amp;Sheet1!D42&amp;" "&amp;Sheet1!G42,IF(Sheet1!Y42&gt;=5,Sheet1!C42&amp;Sheet1!D42&amp;" "&amp;Sheet1!G42,"")))))</f>
      </c>
      <c r="C34" s="2">
        <f>IF(Sheet1!E42="","",Sheet1!E42&amp;" "&amp;Sheet1!F42)</f>
      </c>
      <c r="D34" s="2">
        <f>IF(Sheet1!H42="","",IF(Sheet1!H42="女",2,1))</f>
      </c>
      <c r="E34" s="2">
        <f t="shared" si="1"/>
      </c>
      <c r="F34" s="2">
        <f>IF(B34="","",280000+LEFT(Sheet1!$E$3,4))</f>
      </c>
      <c r="G34" s="2">
        <f>IF(Sheet1!B42="","",VALUE(Sheet1!B42))</f>
      </c>
      <c r="H34" s="2">
        <f>IF(Sheet1!I42="","",IF(VLOOKUP(Sheet1!I42,Sheet2!$A$2:$C$44,3,FALSE)&gt;=71,VLOOKUP(Sheet1!I42,Sheet2!$A$2:$C$44,2,FALSE)&amp;TEXT(Sheet1!K42,"00")&amp;TEXT(Sheet1!L42,"00"),VLOOKUP(Sheet1!I42,Sheet2!$A$2:$C$44,2,FALSE)&amp;TEXT(Sheet1!J42,"00")&amp;TEXT(Sheet1!K42,"00")&amp;IF(Sheet1!M42="手",TEXT(Sheet1!L42,"0"),TEXT(Sheet1!L42,"00"))))</f>
      </c>
      <c r="I34" s="2">
        <f>IF(Sheet1!N42="","",IF(VLOOKUP(Sheet1!N42,Sheet2!$A$2:$C$44,3,FALSE)&gt;=71,VLOOKUP(Sheet1!N42,Sheet2!$A$2:$C$44,2,FALSE)&amp;TEXT(Sheet1!P42,"00")&amp;TEXT(Sheet1!Q42,"00"),VLOOKUP(Sheet1!N42,Sheet2!$A$2:$C$44,2,FALSE)&amp;TEXT(Sheet1!O42,"00")&amp;TEXT(Sheet1!P42,"00")&amp;IF(Sheet1!R42="手",TEXT(Sheet1!Q42,"0"),TEXT(Sheet1!Q42,"00"))))</f>
      </c>
      <c r="J34" s="2">
        <f>IF(Sheet1!S42="","",IF(VLOOKUP(Sheet1!S42,Sheet2!$A$2:$C$44,3,FALSE)&gt;=71,VLOOKUP(Sheet1!S42,Sheet2!$A$2:$C$44,2,FALSE)&amp;TEXT(Sheet1!U42,"00")&amp;TEXT(Sheet1!V42,"00"),VLOOKUP(Sheet1!S42,Sheet2!$A$2:$C$44,2,FALSE)&amp;TEXT(Sheet1!T42,"00")&amp;TEXT(Sheet1!U42,"00")&amp;IF(Sheet1!W42="手",TEXT(Sheet1!V42,"0"),TEXT(Sheet1!V42,"00"))))</f>
      </c>
      <c r="K34" s="2">
        <f>IF(Sheet1!Z42="","","●")</f>
      </c>
      <c r="L34" s="2">
        <f>IF(Sheet1!AA42="","","▲")</f>
      </c>
      <c r="M34" s="2">
        <f>IF(Sheet1!AB42="","","★")</f>
      </c>
      <c r="N34" s="2">
        <f>IF(Sheet1!AC42="","","▼")</f>
      </c>
      <c r="O34" s="2">
        <f>IF(Sheet1!AD42="","",Sheet1!AD42)</f>
      </c>
    </row>
    <row r="35" spans="1:15" s="3" customFormat="1" ht="13.5">
      <c r="A35" s="2">
        <f t="shared" si="0"/>
      </c>
      <c r="B35" s="2">
        <f>IF(Sheet1!C43="","",IF(Sheet1!Y43=2,Sheet1!C43&amp;"      "&amp;Sheet1!D43&amp;" "&amp;Sheet1!G43,IF(Sheet1!Y43=3,Sheet1!C43&amp;"    "&amp;Sheet1!D43&amp;" "&amp;Sheet1!G43,IF(Sheet1!Y43=4,Sheet1!C43&amp;"  "&amp;Sheet1!D43&amp;" "&amp;Sheet1!G43,IF(Sheet1!Y43&gt;=5,Sheet1!C43&amp;Sheet1!D43&amp;" "&amp;Sheet1!G43,"")))))</f>
      </c>
      <c r="C35" s="2">
        <f>IF(Sheet1!E43="","",Sheet1!E43&amp;" "&amp;Sheet1!F43)</f>
      </c>
      <c r="D35" s="2">
        <f>IF(Sheet1!H43="","",IF(Sheet1!H43="女",2,1))</f>
      </c>
      <c r="E35" s="2">
        <f t="shared" si="1"/>
      </c>
      <c r="F35" s="2">
        <f>IF(B35="","",280000+LEFT(Sheet1!$E$3,4))</f>
      </c>
      <c r="G35" s="2">
        <f>IF(Sheet1!B43="","",VALUE(Sheet1!B43))</f>
      </c>
      <c r="H35" s="2">
        <f>IF(Sheet1!I43="","",IF(VLOOKUP(Sheet1!I43,Sheet2!$A$2:$C$44,3,FALSE)&gt;=71,VLOOKUP(Sheet1!I43,Sheet2!$A$2:$C$44,2,FALSE)&amp;TEXT(Sheet1!K43,"00")&amp;TEXT(Sheet1!L43,"00"),VLOOKUP(Sheet1!I43,Sheet2!$A$2:$C$44,2,FALSE)&amp;TEXT(Sheet1!J43,"00")&amp;TEXT(Sheet1!K43,"00")&amp;IF(Sheet1!M43="手",TEXT(Sheet1!L43,"0"),TEXT(Sheet1!L43,"00"))))</f>
      </c>
      <c r="I35" s="2">
        <f>IF(Sheet1!N43="","",IF(VLOOKUP(Sheet1!N43,Sheet2!$A$2:$C$44,3,FALSE)&gt;=71,VLOOKUP(Sheet1!N43,Sheet2!$A$2:$C$44,2,FALSE)&amp;TEXT(Sheet1!P43,"00")&amp;TEXT(Sheet1!Q43,"00"),VLOOKUP(Sheet1!N43,Sheet2!$A$2:$C$44,2,FALSE)&amp;TEXT(Sheet1!O43,"00")&amp;TEXT(Sheet1!P43,"00")&amp;IF(Sheet1!R43="手",TEXT(Sheet1!Q43,"0"),TEXT(Sheet1!Q43,"00"))))</f>
      </c>
      <c r="J35" s="2">
        <f>IF(Sheet1!S43="","",IF(VLOOKUP(Sheet1!S43,Sheet2!$A$2:$C$44,3,FALSE)&gt;=71,VLOOKUP(Sheet1!S43,Sheet2!$A$2:$C$44,2,FALSE)&amp;TEXT(Sheet1!U43,"00")&amp;TEXT(Sheet1!V43,"00"),VLOOKUP(Sheet1!S43,Sheet2!$A$2:$C$44,2,FALSE)&amp;TEXT(Sheet1!T43,"00")&amp;TEXT(Sheet1!U43,"00")&amp;IF(Sheet1!W43="手",TEXT(Sheet1!V43,"0"),TEXT(Sheet1!V43,"00"))))</f>
      </c>
      <c r="K35" s="2">
        <f>IF(Sheet1!Z43="","","●")</f>
      </c>
      <c r="L35" s="2">
        <f>IF(Sheet1!AA43="","","▲")</f>
      </c>
      <c r="M35" s="2">
        <f>IF(Sheet1!AB43="","","★")</f>
      </c>
      <c r="N35" s="2">
        <f>IF(Sheet1!AC43="","","▼")</f>
      </c>
      <c r="O35" s="2">
        <f>IF(Sheet1!AD43="","",Sheet1!AD43)</f>
      </c>
    </row>
    <row r="36" spans="1:15" s="3" customFormat="1" ht="13.5">
      <c r="A36" s="2">
        <f t="shared" si="0"/>
      </c>
      <c r="B36" s="2">
        <f>IF(Sheet1!C44="","",IF(Sheet1!Y44=2,Sheet1!C44&amp;"      "&amp;Sheet1!D44&amp;" "&amp;Sheet1!G44,IF(Sheet1!Y44=3,Sheet1!C44&amp;"    "&amp;Sheet1!D44&amp;" "&amp;Sheet1!G44,IF(Sheet1!Y44=4,Sheet1!C44&amp;"  "&amp;Sheet1!D44&amp;" "&amp;Sheet1!G44,IF(Sheet1!Y44&gt;=5,Sheet1!C44&amp;Sheet1!D44&amp;" "&amp;Sheet1!G44,"")))))</f>
      </c>
      <c r="C36" s="2">
        <f>IF(Sheet1!E44="","",Sheet1!E44&amp;" "&amp;Sheet1!F44)</f>
      </c>
      <c r="D36" s="2">
        <f>IF(Sheet1!H44="","",IF(Sheet1!H44="女",2,1))</f>
      </c>
      <c r="E36" s="2">
        <f t="shared" si="1"/>
      </c>
      <c r="F36" s="2">
        <f>IF(B36="","",280000+LEFT(Sheet1!$E$3,4))</f>
      </c>
      <c r="G36" s="2">
        <f>IF(Sheet1!B44="","",VALUE(Sheet1!B44))</f>
      </c>
      <c r="H36" s="2">
        <f>IF(Sheet1!I44="","",IF(VLOOKUP(Sheet1!I44,Sheet2!$A$2:$C$44,3,FALSE)&gt;=71,VLOOKUP(Sheet1!I44,Sheet2!$A$2:$C$44,2,FALSE)&amp;TEXT(Sheet1!K44,"00")&amp;TEXT(Sheet1!L44,"00"),VLOOKUP(Sheet1!I44,Sheet2!$A$2:$C$44,2,FALSE)&amp;TEXT(Sheet1!J44,"00")&amp;TEXT(Sheet1!K44,"00")&amp;IF(Sheet1!M44="手",TEXT(Sheet1!L44,"0"),TEXT(Sheet1!L44,"00"))))</f>
      </c>
      <c r="I36" s="2">
        <f>IF(Sheet1!N44="","",IF(VLOOKUP(Sheet1!N44,Sheet2!$A$2:$C$44,3,FALSE)&gt;=71,VLOOKUP(Sheet1!N44,Sheet2!$A$2:$C$44,2,FALSE)&amp;TEXT(Sheet1!P44,"00")&amp;TEXT(Sheet1!Q44,"00"),VLOOKUP(Sheet1!N44,Sheet2!$A$2:$C$44,2,FALSE)&amp;TEXT(Sheet1!O44,"00")&amp;TEXT(Sheet1!P44,"00")&amp;IF(Sheet1!R44="手",TEXT(Sheet1!Q44,"0"),TEXT(Sheet1!Q44,"00"))))</f>
      </c>
      <c r="J36" s="2">
        <f>IF(Sheet1!S44="","",IF(VLOOKUP(Sheet1!S44,Sheet2!$A$2:$C$44,3,FALSE)&gt;=71,VLOOKUP(Sheet1!S44,Sheet2!$A$2:$C$44,2,FALSE)&amp;TEXT(Sheet1!U44,"00")&amp;TEXT(Sheet1!V44,"00"),VLOOKUP(Sheet1!S44,Sheet2!$A$2:$C$44,2,FALSE)&amp;TEXT(Sheet1!T44,"00")&amp;TEXT(Sheet1!U44,"00")&amp;IF(Sheet1!W44="手",TEXT(Sheet1!V44,"0"),TEXT(Sheet1!V44,"00"))))</f>
      </c>
      <c r="K36" s="2">
        <f>IF(Sheet1!Z44="","","●")</f>
      </c>
      <c r="L36" s="2">
        <f>IF(Sheet1!AA44="","","▲")</f>
      </c>
      <c r="M36" s="2">
        <f>IF(Sheet1!AB44="","","★")</f>
      </c>
      <c r="N36" s="2">
        <f>IF(Sheet1!AC44="","","▼")</f>
      </c>
      <c r="O36" s="2">
        <f>IF(Sheet1!AD44="","",Sheet1!AD44)</f>
      </c>
    </row>
    <row r="37" spans="1:15" s="3" customFormat="1" ht="13.5">
      <c r="A37" s="2">
        <f t="shared" si="0"/>
      </c>
      <c r="B37" s="2">
        <f>IF(Sheet1!C45="","",IF(Sheet1!Y45=2,Sheet1!C45&amp;"      "&amp;Sheet1!D45&amp;" "&amp;Sheet1!G45,IF(Sheet1!Y45=3,Sheet1!C45&amp;"    "&amp;Sheet1!D45&amp;" "&amp;Sheet1!G45,IF(Sheet1!Y45=4,Sheet1!C45&amp;"  "&amp;Sheet1!D45&amp;" "&amp;Sheet1!G45,IF(Sheet1!Y45&gt;=5,Sheet1!C45&amp;Sheet1!D45&amp;" "&amp;Sheet1!G45,"")))))</f>
      </c>
      <c r="C37" s="2">
        <f>IF(Sheet1!E45="","",Sheet1!E45&amp;" "&amp;Sheet1!F45)</f>
      </c>
      <c r="D37" s="2">
        <f>IF(Sheet1!H45="","",IF(Sheet1!H45="女",2,1))</f>
      </c>
      <c r="E37" s="2">
        <f t="shared" si="1"/>
      </c>
      <c r="F37" s="2">
        <f>IF(B37="","",280000+LEFT(Sheet1!$E$3,4))</f>
      </c>
      <c r="G37" s="2">
        <f>IF(Sheet1!B45="","",VALUE(Sheet1!B45))</f>
      </c>
      <c r="H37" s="2">
        <f>IF(Sheet1!I45="","",IF(VLOOKUP(Sheet1!I45,Sheet2!$A$2:$C$44,3,FALSE)&gt;=71,VLOOKUP(Sheet1!I45,Sheet2!$A$2:$C$44,2,FALSE)&amp;TEXT(Sheet1!K45,"00")&amp;TEXT(Sheet1!L45,"00"),VLOOKUP(Sheet1!I45,Sheet2!$A$2:$C$44,2,FALSE)&amp;TEXT(Sheet1!J45,"00")&amp;TEXT(Sheet1!K45,"00")&amp;IF(Sheet1!M45="手",TEXT(Sheet1!L45,"0"),TEXT(Sheet1!L45,"00"))))</f>
      </c>
      <c r="I37" s="2">
        <f>IF(Sheet1!N45="","",IF(VLOOKUP(Sheet1!N45,Sheet2!$A$2:$C$44,3,FALSE)&gt;=71,VLOOKUP(Sheet1!N45,Sheet2!$A$2:$C$44,2,FALSE)&amp;TEXT(Sheet1!P45,"00")&amp;TEXT(Sheet1!Q45,"00"),VLOOKUP(Sheet1!N45,Sheet2!$A$2:$C$44,2,FALSE)&amp;TEXT(Sheet1!O45,"00")&amp;TEXT(Sheet1!P45,"00")&amp;IF(Sheet1!R45="手",TEXT(Sheet1!Q45,"0"),TEXT(Sheet1!Q45,"00"))))</f>
      </c>
      <c r="J37" s="2">
        <f>IF(Sheet1!S45="","",IF(VLOOKUP(Sheet1!S45,Sheet2!$A$2:$C$44,3,FALSE)&gt;=71,VLOOKUP(Sheet1!S45,Sheet2!$A$2:$C$44,2,FALSE)&amp;TEXT(Sheet1!U45,"00")&amp;TEXT(Sheet1!V45,"00"),VLOOKUP(Sheet1!S45,Sheet2!$A$2:$C$44,2,FALSE)&amp;TEXT(Sheet1!T45,"00")&amp;TEXT(Sheet1!U45,"00")&amp;IF(Sheet1!W45="手",TEXT(Sheet1!V45,"0"),TEXT(Sheet1!V45,"00"))))</f>
      </c>
      <c r="K37" s="2">
        <f>IF(Sheet1!Z45="","","●")</f>
      </c>
      <c r="L37" s="2">
        <f>IF(Sheet1!AA45="","","▲")</f>
      </c>
      <c r="M37" s="2">
        <f>IF(Sheet1!AB45="","","★")</f>
      </c>
      <c r="N37" s="2">
        <f>IF(Sheet1!AC45="","","▼")</f>
      </c>
      <c r="O37" s="2">
        <f>IF(Sheet1!AD45="","",Sheet1!AD45)</f>
      </c>
    </row>
    <row r="38" spans="1:15" s="3" customFormat="1" ht="13.5">
      <c r="A38" s="2">
        <f t="shared" si="0"/>
      </c>
      <c r="B38" s="2">
        <f>IF(Sheet1!C46="","",IF(Sheet1!Y46=2,Sheet1!C46&amp;"      "&amp;Sheet1!D46&amp;" "&amp;Sheet1!G46,IF(Sheet1!Y46=3,Sheet1!C46&amp;"    "&amp;Sheet1!D46&amp;" "&amp;Sheet1!G46,IF(Sheet1!Y46=4,Sheet1!C46&amp;"  "&amp;Sheet1!D46&amp;" "&amp;Sheet1!G46,IF(Sheet1!Y46&gt;=5,Sheet1!C46&amp;Sheet1!D46&amp;" "&amp;Sheet1!G46,"")))))</f>
      </c>
      <c r="C38" s="2">
        <f>IF(Sheet1!E46="","",Sheet1!E46&amp;" "&amp;Sheet1!F46)</f>
      </c>
      <c r="D38" s="2">
        <f>IF(Sheet1!H46="","",IF(Sheet1!H46="女",2,1))</f>
      </c>
      <c r="E38" s="2">
        <f t="shared" si="1"/>
      </c>
      <c r="F38" s="2">
        <f>IF(B38="","",280000+LEFT(Sheet1!$E$3,4))</f>
      </c>
      <c r="G38" s="2">
        <f>IF(Sheet1!B46="","",VALUE(Sheet1!B46))</f>
      </c>
      <c r="H38" s="2">
        <f>IF(Sheet1!I46="","",IF(VLOOKUP(Sheet1!I46,Sheet2!$A$2:$C$44,3,FALSE)&gt;=71,VLOOKUP(Sheet1!I46,Sheet2!$A$2:$C$44,2,FALSE)&amp;TEXT(Sheet1!K46,"00")&amp;TEXT(Sheet1!L46,"00"),VLOOKUP(Sheet1!I46,Sheet2!$A$2:$C$44,2,FALSE)&amp;TEXT(Sheet1!J46,"00")&amp;TEXT(Sheet1!K46,"00")&amp;IF(Sheet1!M46="手",TEXT(Sheet1!L46,"0"),TEXT(Sheet1!L46,"00"))))</f>
      </c>
      <c r="I38" s="2">
        <f>IF(Sheet1!N46="","",IF(VLOOKUP(Sheet1!N46,Sheet2!$A$2:$C$44,3,FALSE)&gt;=71,VLOOKUP(Sheet1!N46,Sheet2!$A$2:$C$44,2,FALSE)&amp;TEXT(Sheet1!P46,"00")&amp;TEXT(Sheet1!Q46,"00"),VLOOKUP(Sheet1!N46,Sheet2!$A$2:$C$44,2,FALSE)&amp;TEXT(Sheet1!O46,"00")&amp;TEXT(Sheet1!P46,"00")&amp;IF(Sheet1!R46="手",TEXT(Sheet1!Q46,"0"),TEXT(Sheet1!Q46,"00"))))</f>
      </c>
      <c r="J38" s="2">
        <f>IF(Sheet1!S46="","",IF(VLOOKUP(Sheet1!S46,Sheet2!$A$2:$C$44,3,FALSE)&gt;=71,VLOOKUP(Sheet1!S46,Sheet2!$A$2:$C$44,2,FALSE)&amp;TEXT(Sheet1!U46,"00")&amp;TEXT(Sheet1!V46,"00"),VLOOKUP(Sheet1!S46,Sheet2!$A$2:$C$44,2,FALSE)&amp;TEXT(Sheet1!T46,"00")&amp;TEXT(Sheet1!U46,"00")&amp;IF(Sheet1!W46="手",TEXT(Sheet1!V46,"0"),TEXT(Sheet1!V46,"00"))))</f>
      </c>
      <c r="K38" s="2">
        <f>IF(Sheet1!Z46="","","●")</f>
      </c>
      <c r="L38" s="2">
        <f>IF(Sheet1!AA46="","","▲")</f>
      </c>
      <c r="M38" s="2">
        <f>IF(Sheet1!AB46="","","★")</f>
      </c>
      <c r="N38" s="2">
        <f>IF(Sheet1!AC46="","","▼")</f>
      </c>
      <c r="O38" s="2">
        <f>IF(Sheet1!AD46="","",Sheet1!AD46)</f>
      </c>
    </row>
    <row r="39" spans="1:15" s="3" customFormat="1" ht="13.5">
      <c r="A39" s="2">
        <f t="shared" si="0"/>
      </c>
      <c r="B39" s="2">
        <f>IF(Sheet1!C47="","",IF(Sheet1!Y47=2,Sheet1!C47&amp;"      "&amp;Sheet1!D47&amp;" "&amp;Sheet1!G47,IF(Sheet1!Y47=3,Sheet1!C47&amp;"    "&amp;Sheet1!D47&amp;" "&amp;Sheet1!G47,IF(Sheet1!Y47=4,Sheet1!C47&amp;"  "&amp;Sheet1!D47&amp;" "&amp;Sheet1!G47,IF(Sheet1!Y47&gt;=5,Sheet1!C47&amp;Sheet1!D47&amp;" "&amp;Sheet1!G47,"")))))</f>
      </c>
      <c r="C39" s="2">
        <f>IF(Sheet1!E47="","",Sheet1!E47&amp;" "&amp;Sheet1!F47)</f>
      </c>
      <c r="D39" s="2">
        <f>IF(Sheet1!H47="","",IF(Sheet1!H47="女",2,1))</f>
      </c>
      <c r="E39" s="2">
        <f t="shared" si="1"/>
      </c>
      <c r="F39" s="2">
        <f>IF(B39="","",280000+LEFT(Sheet1!$E$3,4))</f>
      </c>
      <c r="G39" s="2">
        <f>IF(Sheet1!B47="","",VALUE(Sheet1!B47))</f>
      </c>
      <c r="H39" s="2">
        <f>IF(Sheet1!I47="","",IF(VLOOKUP(Sheet1!I47,Sheet2!$A$2:$C$44,3,FALSE)&gt;=71,VLOOKUP(Sheet1!I47,Sheet2!$A$2:$C$44,2,FALSE)&amp;TEXT(Sheet1!K47,"00")&amp;TEXT(Sheet1!L47,"00"),VLOOKUP(Sheet1!I47,Sheet2!$A$2:$C$44,2,FALSE)&amp;TEXT(Sheet1!J47,"00")&amp;TEXT(Sheet1!K47,"00")&amp;IF(Sheet1!M47="手",TEXT(Sheet1!L47,"0"),TEXT(Sheet1!L47,"00"))))</f>
      </c>
      <c r="I39" s="2">
        <f>IF(Sheet1!N47="","",IF(VLOOKUP(Sheet1!N47,Sheet2!$A$2:$C$44,3,FALSE)&gt;=71,VLOOKUP(Sheet1!N47,Sheet2!$A$2:$C$44,2,FALSE)&amp;TEXT(Sheet1!P47,"00")&amp;TEXT(Sheet1!Q47,"00"),VLOOKUP(Sheet1!N47,Sheet2!$A$2:$C$44,2,FALSE)&amp;TEXT(Sheet1!O47,"00")&amp;TEXT(Sheet1!P47,"00")&amp;IF(Sheet1!R47="手",TEXT(Sheet1!Q47,"0"),TEXT(Sheet1!Q47,"00"))))</f>
      </c>
      <c r="J39" s="2">
        <f>IF(Sheet1!S47="","",IF(VLOOKUP(Sheet1!S47,Sheet2!$A$2:$C$44,3,FALSE)&gt;=71,VLOOKUP(Sheet1!S47,Sheet2!$A$2:$C$44,2,FALSE)&amp;TEXT(Sheet1!U47,"00")&amp;TEXT(Sheet1!V47,"00"),VLOOKUP(Sheet1!S47,Sheet2!$A$2:$C$44,2,FALSE)&amp;TEXT(Sheet1!T47,"00")&amp;TEXT(Sheet1!U47,"00")&amp;IF(Sheet1!W47="手",TEXT(Sheet1!V47,"0"),TEXT(Sheet1!V47,"00"))))</f>
      </c>
      <c r="K39" s="2">
        <f>IF(Sheet1!Z47="","","●")</f>
      </c>
      <c r="L39" s="2">
        <f>IF(Sheet1!AA47="","","▲")</f>
      </c>
      <c r="M39" s="2">
        <f>IF(Sheet1!AB47="","","★")</f>
      </c>
      <c r="N39" s="2">
        <f>IF(Sheet1!AC47="","","▼")</f>
      </c>
      <c r="O39" s="2">
        <f>IF(Sheet1!AD47="","",Sheet1!AD47)</f>
      </c>
    </row>
    <row r="40" spans="1:15" s="3" customFormat="1" ht="13.5">
      <c r="A40" s="2">
        <f t="shared" si="0"/>
      </c>
      <c r="B40" s="2">
        <f>IF(Sheet1!C48="","",IF(Sheet1!Y48=2,Sheet1!C48&amp;"      "&amp;Sheet1!D48&amp;" "&amp;Sheet1!G48,IF(Sheet1!Y48=3,Sheet1!C48&amp;"    "&amp;Sheet1!D48&amp;" "&amp;Sheet1!G48,IF(Sheet1!Y48=4,Sheet1!C48&amp;"  "&amp;Sheet1!D48&amp;" "&amp;Sheet1!G48,IF(Sheet1!Y48&gt;=5,Sheet1!C48&amp;Sheet1!D48&amp;" "&amp;Sheet1!G48,"")))))</f>
      </c>
      <c r="C40" s="2">
        <f>IF(Sheet1!E48="","",Sheet1!E48&amp;" "&amp;Sheet1!F48)</f>
      </c>
      <c r="D40" s="2">
        <f>IF(Sheet1!H48="","",IF(Sheet1!H48="女",2,1))</f>
      </c>
      <c r="E40" s="2">
        <f t="shared" si="1"/>
      </c>
      <c r="F40" s="2">
        <f>IF(B40="","",280000+LEFT(Sheet1!$E$3,4))</f>
      </c>
      <c r="G40" s="2">
        <f>IF(Sheet1!B48="","",VALUE(Sheet1!B48))</f>
      </c>
      <c r="H40" s="2">
        <f>IF(Sheet1!I48="","",IF(VLOOKUP(Sheet1!I48,Sheet2!$A$2:$C$44,3,FALSE)&gt;=71,VLOOKUP(Sheet1!I48,Sheet2!$A$2:$C$44,2,FALSE)&amp;TEXT(Sheet1!K48,"00")&amp;TEXT(Sheet1!L48,"00"),VLOOKUP(Sheet1!I48,Sheet2!$A$2:$C$44,2,FALSE)&amp;TEXT(Sheet1!J48,"00")&amp;TEXT(Sheet1!K48,"00")&amp;IF(Sheet1!M48="手",TEXT(Sheet1!L48,"0"),TEXT(Sheet1!L48,"00"))))</f>
      </c>
      <c r="I40" s="2">
        <f>IF(Sheet1!N48="","",IF(VLOOKUP(Sheet1!N48,Sheet2!$A$2:$C$44,3,FALSE)&gt;=71,VLOOKUP(Sheet1!N48,Sheet2!$A$2:$C$44,2,FALSE)&amp;TEXT(Sheet1!P48,"00")&amp;TEXT(Sheet1!Q48,"00"),VLOOKUP(Sheet1!N48,Sheet2!$A$2:$C$44,2,FALSE)&amp;TEXT(Sheet1!O48,"00")&amp;TEXT(Sheet1!P48,"00")&amp;IF(Sheet1!R48="手",TEXT(Sheet1!Q48,"0"),TEXT(Sheet1!Q48,"00"))))</f>
      </c>
      <c r="J40" s="2">
        <f>IF(Sheet1!S48="","",IF(VLOOKUP(Sheet1!S48,Sheet2!$A$2:$C$44,3,FALSE)&gt;=71,VLOOKUP(Sheet1!S48,Sheet2!$A$2:$C$44,2,FALSE)&amp;TEXT(Sheet1!U48,"00")&amp;TEXT(Sheet1!V48,"00"),VLOOKUP(Sheet1!S48,Sheet2!$A$2:$C$44,2,FALSE)&amp;TEXT(Sheet1!T48,"00")&amp;TEXT(Sheet1!U48,"00")&amp;IF(Sheet1!W48="手",TEXT(Sheet1!V48,"0"),TEXT(Sheet1!V48,"00"))))</f>
      </c>
      <c r="K40" s="2">
        <f>IF(Sheet1!Z48="","","●")</f>
      </c>
      <c r="L40" s="2">
        <f>IF(Sheet1!AA48="","","▲")</f>
      </c>
      <c r="M40" s="2">
        <f>IF(Sheet1!AB48="","","★")</f>
      </c>
      <c r="N40" s="2">
        <f>IF(Sheet1!AC48="","","▼")</f>
      </c>
      <c r="O40" s="2">
        <f>IF(Sheet1!AD48="","",Sheet1!AD48)</f>
      </c>
    </row>
    <row r="41" spans="1:15" s="3" customFormat="1" ht="13.5">
      <c r="A41" s="2">
        <f t="shared" si="0"/>
      </c>
      <c r="B41" s="2">
        <f>IF(Sheet1!C49="","",IF(Sheet1!Y49=2,Sheet1!C49&amp;"      "&amp;Sheet1!D49&amp;" "&amp;Sheet1!G49,IF(Sheet1!Y49=3,Sheet1!C49&amp;"    "&amp;Sheet1!D49&amp;" "&amp;Sheet1!G49,IF(Sheet1!Y49=4,Sheet1!C49&amp;"  "&amp;Sheet1!D49&amp;" "&amp;Sheet1!G49,IF(Sheet1!Y49&gt;=5,Sheet1!C49&amp;Sheet1!D49&amp;" "&amp;Sheet1!G49,"")))))</f>
      </c>
      <c r="C41" s="2">
        <f>IF(Sheet1!E49="","",Sheet1!E49&amp;" "&amp;Sheet1!F49)</f>
      </c>
      <c r="D41" s="2">
        <f>IF(Sheet1!H49="","",IF(Sheet1!H49="女",2,1))</f>
      </c>
      <c r="E41" s="2">
        <f t="shared" si="1"/>
      </c>
      <c r="F41" s="2">
        <f>IF(B41="","",280000+LEFT(Sheet1!$E$3,4))</f>
      </c>
      <c r="G41" s="2">
        <f>IF(Sheet1!B49="","",VALUE(Sheet1!B49))</f>
      </c>
      <c r="H41" s="2">
        <f>IF(Sheet1!I49="","",IF(VLOOKUP(Sheet1!I49,Sheet2!$A$2:$C$44,3,FALSE)&gt;=71,VLOOKUP(Sheet1!I49,Sheet2!$A$2:$C$44,2,FALSE)&amp;TEXT(Sheet1!K49,"00")&amp;TEXT(Sheet1!L49,"00"),VLOOKUP(Sheet1!I49,Sheet2!$A$2:$C$44,2,FALSE)&amp;TEXT(Sheet1!J49,"00")&amp;TEXT(Sheet1!K49,"00")&amp;IF(Sheet1!M49="手",TEXT(Sheet1!L49,"0"),TEXT(Sheet1!L49,"00"))))</f>
      </c>
      <c r="I41" s="2">
        <f>IF(Sheet1!N49="","",IF(VLOOKUP(Sheet1!N49,Sheet2!$A$2:$C$44,3,FALSE)&gt;=71,VLOOKUP(Sheet1!N49,Sheet2!$A$2:$C$44,2,FALSE)&amp;TEXT(Sheet1!P49,"00")&amp;TEXT(Sheet1!Q49,"00"),VLOOKUP(Sheet1!N49,Sheet2!$A$2:$C$44,2,FALSE)&amp;TEXT(Sheet1!O49,"00")&amp;TEXT(Sheet1!P49,"00")&amp;IF(Sheet1!R49="手",TEXT(Sheet1!Q49,"0"),TEXT(Sheet1!Q49,"00"))))</f>
      </c>
      <c r="J41" s="2">
        <f>IF(Sheet1!S49="","",IF(VLOOKUP(Sheet1!S49,Sheet2!$A$2:$C$44,3,FALSE)&gt;=71,VLOOKUP(Sheet1!S49,Sheet2!$A$2:$C$44,2,FALSE)&amp;TEXT(Sheet1!U49,"00")&amp;TEXT(Sheet1!V49,"00"),VLOOKUP(Sheet1!S49,Sheet2!$A$2:$C$44,2,FALSE)&amp;TEXT(Sheet1!T49,"00")&amp;TEXT(Sheet1!U49,"00")&amp;IF(Sheet1!W49="手",TEXT(Sheet1!V49,"0"),TEXT(Sheet1!V49,"00"))))</f>
      </c>
      <c r="K41" s="2">
        <f>IF(Sheet1!Z49="","","●")</f>
      </c>
      <c r="L41" s="2">
        <f>IF(Sheet1!AA49="","","▲")</f>
      </c>
      <c r="M41" s="2">
        <f>IF(Sheet1!AB49="","","★")</f>
      </c>
      <c r="N41" s="2">
        <f>IF(Sheet1!AC49="","","▼")</f>
      </c>
      <c r="O41" s="2">
        <f>IF(Sheet1!AD49="","",Sheet1!AD49)</f>
      </c>
    </row>
    <row r="42" spans="1:15" s="3" customFormat="1" ht="13.5">
      <c r="A42" s="2">
        <f t="shared" si="0"/>
      </c>
      <c r="B42" s="2">
        <f>IF(Sheet1!C50="","",IF(Sheet1!Y50=2,Sheet1!C50&amp;"      "&amp;Sheet1!D50&amp;" "&amp;Sheet1!G50,IF(Sheet1!Y50=3,Sheet1!C50&amp;"    "&amp;Sheet1!D50&amp;" "&amp;Sheet1!G50,IF(Sheet1!Y50=4,Sheet1!C50&amp;"  "&amp;Sheet1!D50&amp;" "&amp;Sheet1!G50,IF(Sheet1!Y50&gt;=5,Sheet1!C50&amp;Sheet1!D50&amp;" "&amp;Sheet1!G50,"")))))</f>
      </c>
      <c r="C42" s="2">
        <f>IF(Sheet1!E50="","",Sheet1!E50&amp;" "&amp;Sheet1!F50)</f>
      </c>
      <c r="D42" s="2">
        <f>IF(Sheet1!H50="","",IF(Sheet1!H50="女",2,1))</f>
      </c>
      <c r="E42" s="2">
        <f t="shared" si="1"/>
      </c>
      <c r="F42" s="2">
        <f>IF(B42="","",280000+LEFT(Sheet1!$E$3,4))</f>
      </c>
      <c r="G42" s="2">
        <f>IF(Sheet1!B50="","",VALUE(Sheet1!B50))</f>
      </c>
      <c r="H42" s="2">
        <f>IF(Sheet1!I50="","",IF(VLOOKUP(Sheet1!I50,Sheet2!$A$2:$C$44,3,FALSE)&gt;=71,VLOOKUP(Sheet1!I50,Sheet2!$A$2:$C$44,2,FALSE)&amp;TEXT(Sheet1!K50,"00")&amp;TEXT(Sheet1!L50,"00"),VLOOKUP(Sheet1!I50,Sheet2!$A$2:$C$44,2,FALSE)&amp;TEXT(Sheet1!J50,"00")&amp;TEXT(Sheet1!K50,"00")&amp;IF(Sheet1!M50="手",TEXT(Sheet1!L50,"0"),TEXT(Sheet1!L50,"00"))))</f>
      </c>
      <c r="I42" s="2">
        <f>IF(Sheet1!N50="","",IF(VLOOKUP(Sheet1!N50,Sheet2!$A$2:$C$44,3,FALSE)&gt;=71,VLOOKUP(Sheet1!N50,Sheet2!$A$2:$C$44,2,FALSE)&amp;TEXT(Sheet1!P50,"00")&amp;TEXT(Sheet1!Q50,"00"),VLOOKUP(Sheet1!N50,Sheet2!$A$2:$C$44,2,FALSE)&amp;TEXT(Sheet1!O50,"00")&amp;TEXT(Sheet1!P50,"00")&amp;IF(Sheet1!R50="手",TEXT(Sheet1!Q50,"0"),TEXT(Sheet1!Q50,"00"))))</f>
      </c>
      <c r="J42" s="2">
        <f>IF(Sheet1!S50="","",IF(VLOOKUP(Sheet1!S50,Sheet2!$A$2:$C$44,3,FALSE)&gt;=71,VLOOKUP(Sheet1!S50,Sheet2!$A$2:$C$44,2,FALSE)&amp;TEXT(Sheet1!U50,"00")&amp;TEXT(Sheet1!V50,"00"),VLOOKUP(Sheet1!S50,Sheet2!$A$2:$C$44,2,FALSE)&amp;TEXT(Sheet1!T50,"00")&amp;TEXT(Sheet1!U50,"00")&amp;IF(Sheet1!W50="手",TEXT(Sheet1!V50,"0"),TEXT(Sheet1!V50,"00"))))</f>
      </c>
      <c r="K42" s="2">
        <f>IF(Sheet1!Z50="","","●")</f>
      </c>
      <c r="L42" s="2">
        <f>IF(Sheet1!AA50="","","▲")</f>
      </c>
      <c r="M42" s="2">
        <f>IF(Sheet1!AB50="","","★")</f>
      </c>
      <c r="N42" s="2">
        <f>IF(Sheet1!AC50="","","▼")</f>
      </c>
      <c r="O42" s="2">
        <f>IF(Sheet1!AD50="","",Sheet1!AD50)</f>
      </c>
    </row>
    <row r="43" spans="1:15" s="3" customFormat="1" ht="13.5">
      <c r="A43" s="2">
        <f t="shared" si="0"/>
      </c>
      <c r="B43" s="2">
        <f>IF(Sheet1!C51="","",IF(Sheet1!Y51=2,Sheet1!C51&amp;"      "&amp;Sheet1!D51&amp;" "&amp;Sheet1!G51,IF(Sheet1!Y51=3,Sheet1!C51&amp;"    "&amp;Sheet1!D51&amp;" "&amp;Sheet1!G51,IF(Sheet1!Y51=4,Sheet1!C51&amp;"  "&amp;Sheet1!D51&amp;" "&amp;Sheet1!G51,IF(Sheet1!Y51&gt;=5,Sheet1!C51&amp;Sheet1!D51&amp;" "&amp;Sheet1!G51,"")))))</f>
      </c>
      <c r="C43" s="2">
        <f>IF(Sheet1!E51="","",Sheet1!E51&amp;" "&amp;Sheet1!F51)</f>
      </c>
      <c r="D43" s="2">
        <f>IF(Sheet1!H51="","",IF(Sheet1!H51="女",2,1))</f>
      </c>
      <c r="E43" s="2">
        <f t="shared" si="1"/>
      </c>
      <c r="F43" s="2">
        <f>IF(B43="","",280000+LEFT(Sheet1!$E$3,4))</f>
      </c>
      <c r="G43" s="2">
        <f>IF(Sheet1!B51="","",VALUE(Sheet1!B51))</f>
      </c>
      <c r="H43" s="2">
        <f>IF(Sheet1!I51="","",IF(VLOOKUP(Sheet1!I51,Sheet2!$A$2:$C$44,3,FALSE)&gt;=71,VLOOKUP(Sheet1!I51,Sheet2!$A$2:$C$44,2,FALSE)&amp;TEXT(Sheet1!K51,"00")&amp;TEXT(Sheet1!L51,"00"),VLOOKUP(Sheet1!I51,Sheet2!$A$2:$C$44,2,FALSE)&amp;TEXT(Sheet1!J51,"00")&amp;TEXT(Sheet1!K51,"00")&amp;IF(Sheet1!M51="手",TEXT(Sheet1!L51,"0"),TEXT(Sheet1!L51,"00"))))</f>
      </c>
      <c r="I43" s="2">
        <f>IF(Sheet1!N51="","",IF(VLOOKUP(Sheet1!N51,Sheet2!$A$2:$C$44,3,FALSE)&gt;=71,VLOOKUP(Sheet1!N51,Sheet2!$A$2:$C$44,2,FALSE)&amp;TEXT(Sheet1!P51,"00")&amp;TEXT(Sheet1!Q51,"00"),VLOOKUP(Sheet1!N51,Sheet2!$A$2:$C$44,2,FALSE)&amp;TEXT(Sheet1!O51,"00")&amp;TEXT(Sheet1!P51,"00")&amp;IF(Sheet1!R51="手",TEXT(Sheet1!Q51,"0"),TEXT(Sheet1!Q51,"00"))))</f>
      </c>
      <c r="J43" s="2">
        <f>IF(Sheet1!S51="","",IF(VLOOKUP(Sheet1!S51,Sheet2!$A$2:$C$44,3,FALSE)&gt;=71,VLOOKUP(Sheet1!S51,Sheet2!$A$2:$C$44,2,FALSE)&amp;TEXT(Sheet1!U51,"00")&amp;TEXT(Sheet1!V51,"00"),VLOOKUP(Sheet1!S51,Sheet2!$A$2:$C$44,2,FALSE)&amp;TEXT(Sheet1!T51,"00")&amp;TEXT(Sheet1!U51,"00")&amp;IF(Sheet1!W51="手",TEXT(Sheet1!V51,"0"),TEXT(Sheet1!V51,"00"))))</f>
      </c>
      <c r="K43" s="2">
        <f>IF(Sheet1!Z51="","","●")</f>
      </c>
      <c r="L43" s="2">
        <f>IF(Sheet1!AA51="","","▲")</f>
      </c>
      <c r="M43" s="2">
        <f>IF(Sheet1!AB51="","","★")</f>
      </c>
      <c r="N43" s="2">
        <f>IF(Sheet1!AC51="","","▼")</f>
      </c>
      <c r="O43" s="2">
        <f>IF(Sheet1!AD51="","",Sheet1!AD51)</f>
      </c>
    </row>
    <row r="44" spans="1:15" s="3" customFormat="1" ht="13.5">
      <c r="A44" s="2">
        <f t="shared" si="0"/>
      </c>
      <c r="B44" s="2">
        <f>IF(Sheet1!C52="","",IF(Sheet1!Y52=2,Sheet1!C52&amp;"      "&amp;Sheet1!D52&amp;" "&amp;Sheet1!G52,IF(Sheet1!Y52=3,Sheet1!C52&amp;"    "&amp;Sheet1!D52&amp;" "&amp;Sheet1!G52,IF(Sheet1!Y52=4,Sheet1!C52&amp;"  "&amp;Sheet1!D52&amp;" "&amp;Sheet1!G52,IF(Sheet1!Y52&gt;=5,Sheet1!C52&amp;Sheet1!D52&amp;" "&amp;Sheet1!G52,"")))))</f>
      </c>
      <c r="C44" s="2">
        <f>IF(Sheet1!E52="","",Sheet1!E52&amp;" "&amp;Sheet1!F52)</f>
      </c>
      <c r="D44" s="2">
        <f>IF(Sheet1!H52="","",IF(Sheet1!H52="女",2,1))</f>
      </c>
      <c r="E44" s="2">
        <f t="shared" si="1"/>
      </c>
      <c r="F44" s="2">
        <f>IF(B44="","",280000+LEFT(Sheet1!$E$3,4))</f>
      </c>
      <c r="G44" s="2">
        <f>IF(Sheet1!B52="","",VALUE(Sheet1!B52))</f>
      </c>
      <c r="H44" s="2">
        <f>IF(Sheet1!I52="","",IF(VLOOKUP(Sheet1!I52,Sheet2!$A$2:$C$44,3,FALSE)&gt;=71,VLOOKUP(Sheet1!I52,Sheet2!$A$2:$C$44,2,FALSE)&amp;TEXT(Sheet1!K52,"00")&amp;TEXT(Sheet1!L52,"00"),VLOOKUP(Sheet1!I52,Sheet2!$A$2:$C$44,2,FALSE)&amp;TEXT(Sheet1!J52,"00")&amp;TEXT(Sheet1!K52,"00")&amp;IF(Sheet1!M52="手",TEXT(Sheet1!L52,"0"),TEXT(Sheet1!L52,"00"))))</f>
      </c>
      <c r="I44" s="2">
        <f>IF(Sheet1!N52="","",IF(VLOOKUP(Sheet1!N52,Sheet2!$A$2:$C$44,3,FALSE)&gt;=71,VLOOKUP(Sheet1!N52,Sheet2!$A$2:$C$44,2,FALSE)&amp;TEXT(Sheet1!P52,"00")&amp;TEXT(Sheet1!Q52,"00"),VLOOKUP(Sheet1!N52,Sheet2!$A$2:$C$44,2,FALSE)&amp;TEXT(Sheet1!O52,"00")&amp;TEXT(Sheet1!P52,"00")&amp;IF(Sheet1!R52="手",TEXT(Sheet1!Q52,"0"),TEXT(Sheet1!Q52,"00"))))</f>
      </c>
      <c r="J44" s="2">
        <f>IF(Sheet1!S52="","",IF(VLOOKUP(Sheet1!S52,Sheet2!$A$2:$C$44,3,FALSE)&gt;=71,VLOOKUP(Sheet1!S52,Sheet2!$A$2:$C$44,2,FALSE)&amp;TEXT(Sheet1!U52,"00")&amp;TEXT(Sheet1!V52,"00"),VLOOKUP(Sheet1!S52,Sheet2!$A$2:$C$44,2,FALSE)&amp;TEXT(Sheet1!T52,"00")&amp;TEXT(Sheet1!U52,"00")&amp;IF(Sheet1!W52="手",TEXT(Sheet1!V52,"0"),TEXT(Sheet1!V52,"00"))))</f>
      </c>
      <c r="K44" s="2">
        <f>IF(Sheet1!Z52="","","●")</f>
      </c>
      <c r="L44" s="2">
        <f>IF(Sheet1!AA52="","","▲")</f>
      </c>
      <c r="M44" s="2">
        <f>IF(Sheet1!AB52="","","★")</f>
      </c>
      <c r="N44" s="2">
        <f>IF(Sheet1!AC52="","","▼")</f>
      </c>
      <c r="O44" s="2">
        <f>IF(Sheet1!AD52="","",Sheet1!AD52)</f>
      </c>
    </row>
    <row r="45" spans="1:15" s="3" customFormat="1" ht="13.5">
      <c r="A45" s="2">
        <f t="shared" si="0"/>
      </c>
      <c r="B45" s="2">
        <f>IF(Sheet1!C53="","",IF(Sheet1!Y53=2,Sheet1!C53&amp;"      "&amp;Sheet1!D53&amp;" "&amp;Sheet1!G53,IF(Sheet1!Y53=3,Sheet1!C53&amp;"    "&amp;Sheet1!D53&amp;" "&amp;Sheet1!G53,IF(Sheet1!Y53=4,Sheet1!C53&amp;"  "&amp;Sheet1!D53&amp;" "&amp;Sheet1!G53,IF(Sheet1!Y53&gt;=5,Sheet1!C53&amp;Sheet1!D53&amp;" "&amp;Sheet1!G53,"")))))</f>
      </c>
      <c r="C45" s="2">
        <f>IF(Sheet1!E53="","",Sheet1!E53&amp;" "&amp;Sheet1!F53)</f>
      </c>
      <c r="D45" s="2">
        <f>IF(Sheet1!H53="","",IF(Sheet1!H53="女",2,1))</f>
      </c>
      <c r="E45" s="2">
        <f t="shared" si="1"/>
      </c>
      <c r="F45" s="2">
        <f>IF(B45="","",280000+LEFT(Sheet1!$E$3,4))</f>
      </c>
      <c r="G45" s="2">
        <f>IF(Sheet1!B53="","",VALUE(Sheet1!B53))</f>
      </c>
      <c r="H45" s="2">
        <f>IF(Sheet1!I53="","",IF(VLOOKUP(Sheet1!I53,Sheet2!$A$2:$C$44,3,FALSE)&gt;=71,VLOOKUP(Sheet1!I53,Sheet2!$A$2:$C$44,2,FALSE)&amp;TEXT(Sheet1!K53,"00")&amp;TEXT(Sheet1!L53,"00"),VLOOKUP(Sheet1!I53,Sheet2!$A$2:$C$44,2,FALSE)&amp;TEXT(Sheet1!J53,"00")&amp;TEXT(Sheet1!K53,"00")&amp;IF(Sheet1!M53="手",TEXT(Sheet1!L53,"0"),TEXT(Sheet1!L53,"00"))))</f>
      </c>
      <c r="I45" s="2">
        <f>IF(Sheet1!N53="","",IF(VLOOKUP(Sheet1!N53,Sheet2!$A$2:$C$44,3,FALSE)&gt;=71,VLOOKUP(Sheet1!N53,Sheet2!$A$2:$C$44,2,FALSE)&amp;TEXT(Sheet1!P53,"00")&amp;TEXT(Sheet1!Q53,"00"),VLOOKUP(Sheet1!N53,Sheet2!$A$2:$C$44,2,FALSE)&amp;TEXT(Sheet1!O53,"00")&amp;TEXT(Sheet1!P53,"00")&amp;IF(Sheet1!R53="手",TEXT(Sheet1!Q53,"0"),TEXT(Sheet1!Q53,"00"))))</f>
      </c>
      <c r="J45" s="2">
        <f>IF(Sheet1!S53="","",IF(VLOOKUP(Sheet1!S53,Sheet2!$A$2:$C$44,3,FALSE)&gt;=71,VLOOKUP(Sheet1!S53,Sheet2!$A$2:$C$44,2,FALSE)&amp;TEXT(Sheet1!U53,"00")&amp;TEXT(Sheet1!V53,"00"),VLOOKUP(Sheet1!S53,Sheet2!$A$2:$C$44,2,FALSE)&amp;TEXT(Sheet1!T53,"00")&amp;TEXT(Sheet1!U53,"00")&amp;IF(Sheet1!W53="手",TEXT(Sheet1!V53,"0"),TEXT(Sheet1!V53,"00"))))</f>
      </c>
      <c r="K45" s="2">
        <f>IF(Sheet1!Z53="","","●")</f>
      </c>
      <c r="L45" s="2">
        <f>IF(Sheet1!AA53="","","▲")</f>
      </c>
      <c r="M45" s="2">
        <f>IF(Sheet1!AB53="","","★")</f>
      </c>
      <c r="N45" s="2">
        <f>IF(Sheet1!AC53="","","▼")</f>
      </c>
      <c r="O45" s="2">
        <f>IF(Sheet1!AD53="","",Sheet1!AD53)</f>
      </c>
    </row>
    <row r="46" spans="1:15" s="3" customFormat="1" ht="13.5">
      <c r="A46" s="2">
        <f t="shared" si="0"/>
      </c>
      <c r="B46" s="2">
        <f>IF(Sheet1!C54="","",IF(Sheet1!Y54=2,Sheet1!C54&amp;"      "&amp;Sheet1!D54&amp;" "&amp;Sheet1!G54,IF(Sheet1!Y54=3,Sheet1!C54&amp;"    "&amp;Sheet1!D54&amp;" "&amp;Sheet1!G54,IF(Sheet1!Y54=4,Sheet1!C54&amp;"  "&amp;Sheet1!D54&amp;" "&amp;Sheet1!G54,IF(Sheet1!Y54&gt;=5,Sheet1!C54&amp;Sheet1!D54&amp;" "&amp;Sheet1!G54,"")))))</f>
      </c>
      <c r="C46" s="2">
        <f>IF(Sheet1!E54="","",Sheet1!E54&amp;" "&amp;Sheet1!F54)</f>
      </c>
      <c r="D46" s="2">
        <f>IF(Sheet1!H54="","",IF(Sheet1!H54="女",2,1))</f>
      </c>
      <c r="E46" s="2">
        <f t="shared" si="1"/>
      </c>
      <c r="F46" s="2">
        <f>IF(B46="","",280000+LEFT(Sheet1!$E$3,4))</f>
      </c>
      <c r="G46" s="2">
        <f>IF(Sheet1!B54="","",VALUE(Sheet1!B54))</f>
      </c>
      <c r="H46" s="2">
        <f>IF(Sheet1!I54="","",IF(VLOOKUP(Sheet1!I54,Sheet2!$A$2:$C$44,3,FALSE)&gt;=71,VLOOKUP(Sheet1!I54,Sheet2!$A$2:$C$44,2,FALSE)&amp;TEXT(Sheet1!K54,"00")&amp;TEXT(Sheet1!L54,"00"),VLOOKUP(Sheet1!I54,Sheet2!$A$2:$C$44,2,FALSE)&amp;TEXT(Sheet1!J54,"00")&amp;TEXT(Sheet1!K54,"00")&amp;IF(Sheet1!M54="手",TEXT(Sheet1!L54,"0"),TEXT(Sheet1!L54,"00"))))</f>
      </c>
      <c r="I46" s="2">
        <f>IF(Sheet1!N54="","",IF(VLOOKUP(Sheet1!N54,Sheet2!$A$2:$C$44,3,FALSE)&gt;=71,VLOOKUP(Sheet1!N54,Sheet2!$A$2:$C$44,2,FALSE)&amp;TEXT(Sheet1!P54,"00")&amp;TEXT(Sheet1!Q54,"00"),VLOOKUP(Sheet1!N54,Sheet2!$A$2:$C$44,2,FALSE)&amp;TEXT(Sheet1!O54,"00")&amp;TEXT(Sheet1!P54,"00")&amp;IF(Sheet1!R54="手",TEXT(Sheet1!Q54,"0"),TEXT(Sheet1!Q54,"00"))))</f>
      </c>
      <c r="J46" s="2">
        <f>IF(Sheet1!S54="","",IF(VLOOKUP(Sheet1!S54,Sheet2!$A$2:$C$44,3,FALSE)&gt;=71,VLOOKUP(Sheet1!S54,Sheet2!$A$2:$C$44,2,FALSE)&amp;TEXT(Sheet1!U54,"00")&amp;TEXT(Sheet1!V54,"00"),VLOOKUP(Sheet1!S54,Sheet2!$A$2:$C$44,2,FALSE)&amp;TEXT(Sheet1!T54,"00")&amp;TEXT(Sheet1!U54,"00")&amp;IF(Sheet1!W54="手",TEXT(Sheet1!V54,"0"),TEXT(Sheet1!V54,"00"))))</f>
      </c>
      <c r="K46" s="2">
        <f>IF(Sheet1!Z54="","","●")</f>
      </c>
      <c r="L46" s="2">
        <f>IF(Sheet1!AA54="","","▲")</f>
      </c>
      <c r="M46" s="2">
        <f>IF(Sheet1!AB54="","","★")</f>
      </c>
      <c r="N46" s="2">
        <f>IF(Sheet1!AC54="","","▼")</f>
      </c>
      <c r="O46" s="2">
        <f>IF(Sheet1!AD54="","",Sheet1!AD54)</f>
      </c>
    </row>
    <row r="47" spans="1:15" s="3" customFormat="1" ht="13.5">
      <c r="A47" s="2">
        <f t="shared" si="0"/>
      </c>
      <c r="B47" s="2">
        <f>IF(Sheet1!C55="","",IF(Sheet1!Y55=2,Sheet1!C55&amp;"      "&amp;Sheet1!D55&amp;" "&amp;Sheet1!G55,IF(Sheet1!Y55=3,Sheet1!C55&amp;"    "&amp;Sheet1!D55&amp;" "&amp;Sheet1!G55,IF(Sheet1!Y55=4,Sheet1!C55&amp;"  "&amp;Sheet1!D55&amp;" "&amp;Sheet1!G55,IF(Sheet1!Y55&gt;=5,Sheet1!C55&amp;Sheet1!D55&amp;" "&amp;Sheet1!G55,"")))))</f>
      </c>
      <c r="C47" s="2">
        <f>IF(Sheet1!E55="","",Sheet1!E55&amp;" "&amp;Sheet1!F55)</f>
      </c>
      <c r="D47" s="2">
        <f>IF(Sheet1!H55="","",IF(Sheet1!H55="女",2,1))</f>
      </c>
      <c r="E47" s="2">
        <f t="shared" si="1"/>
      </c>
      <c r="F47" s="2">
        <f>IF(B47="","",280000+LEFT(Sheet1!$E$3,4))</f>
      </c>
      <c r="G47" s="2">
        <f>IF(Sheet1!B55="","",VALUE(Sheet1!B55))</f>
      </c>
      <c r="H47" s="2">
        <f>IF(Sheet1!I55="","",IF(VLOOKUP(Sheet1!I55,Sheet2!$A$2:$C$44,3,FALSE)&gt;=71,VLOOKUP(Sheet1!I55,Sheet2!$A$2:$C$44,2,FALSE)&amp;TEXT(Sheet1!K55,"00")&amp;TEXT(Sheet1!L55,"00"),VLOOKUP(Sheet1!I55,Sheet2!$A$2:$C$44,2,FALSE)&amp;TEXT(Sheet1!J55,"00")&amp;TEXT(Sheet1!K55,"00")&amp;IF(Sheet1!M55="手",TEXT(Sheet1!L55,"0"),TEXT(Sheet1!L55,"00"))))</f>
      </c>
      <c r="I47" s="2">
        <f>IF(Sheet1!N55="","",IF(VLOOKUP(Sheet1!N55,Sheet2!$A$2:$C$44,3,FALSE)&gt;=71,VLOOKUP(Sheet1!N55,Sheet2!$A$2:$C$44,2,FALSE)&amp;TEXT(Sheet1!P55,"00")&amp;TEXT(Sheet1!Q55,"00"),VLOOKUP(Sheet1!N55,Sheet2!$A$2:$C$44,2,FALSE)&amp;TEXT(Sheet1!O55,"00")&amp;TEXT(Sheet1!P55,"00")&amp;IF(Sheet1!R55="手",TEXT(Sheet1!Q55,"0"),TEXT(Sheet1!Q55,"00"))))</f>
      </c>
      <c r="J47" s="2">
        <f>IF(Sheet1!S55="","",IF(VLOOKUP(Sheet1!S55,Sheet2!$A$2:$C$44,3,FALSE)&gt;=71,VLOOKUP(Sheet1!S55,Sheet2!$A$2:$C$44,2,FALSE)&amp;TEXT(Sheet1!U55,"00")&amp;TEXT(Sheet1!V55,"00"),VLOOKUP(Sheet1!S55,Sheet2!$A$2:$C$44,2,FALSE)&amp;TEXT(Sheet1!T55,"00")&amp;TEXT(Sheet1!U55,"00")&amp;IF(Sheet1!W55="手",TEXT(Sheet1!V55,"0"),TEXT(Sheet1!V55,"00"))))</f>
      </c>
      <c r="K47" s="2">
        <f>IF(Sheet1!Z55="","","●")</f>
      </c>
      <c r="L47" s="2">
        <f>IF(Sheet1!AA55="","","▲")</f>
      </c>
      <c r="M47" s="2">
        <f>IF(Sheet1!AB55="","","★")</f>
      </c>
      <c r="N47" s="2">
        <f>IF(Sheet1!AC55="","","▼")</f>
      </c>
      <c r="O47" s="2">
        <f>IF(Sheet1!AD55="","",Sheet1!AD55)</f>
      </c>
    </row>
    <row r="48" spans="1:15" s="3" customFormat="1" ht="13.5">
      <c r="A48" s="2">
        <f t="shared" si="0"/>
      </c>
      <c r="B48" s="2">
        <f>IF(Sheet1!C56="","",IF(Sheet1!Y56=2,Sheet1!C56&amp;"      "&amp;Sheet1!D56&amp;" "&amp;Sheet1!G56,IF(Sheet1!Y56=3,Sheet1!C56&amp;"    "&amp;Sheet1!D56&amp;" "&amp;Sheet1!G56,IF(Sheet1!Y56=4,Sheet1!C56&amp;"  "&amp;Sheet1!D56&amp;" "&amp;Sheet1!G56,IF(Sheet1!Y56&gt;=5,Sheet1!C56&amp;Sheet1!D56&amp;" "&amp;Sheet1!G56,"")))))</f>
      </c>
      <c r="C48" s="2">
        <f>IF(Sheet1!E56="","",Sheet1!E56&amp;" "&amp;Sheet1!F56)</f>
      </c>
      <c r="D48" s="2">
        <f>IF(Sheet1!H56="","",IF(Sheet1!H56="女",2,1))</f>
      </c>
      <c r="E48" s="2">
        <f t="shared" si="1"/>
      </c>
      <c r="F48" s="2">
        <f>IF(B48="","",280000+LEFT(Sheet1!$E$3,4))</f>
      </c>
      <c r="G48" s="2">
        <f>IF(Sheet1!B56="","",VALUE(Sheet1!B56))</f>
      </c>
      <c r="H48" s="2">
        <f>IF(Sheet1!I56="","",IF(VLOOKUP(Sheet1!I56,Sheet2!$A$2:$C$44,3,FALSE)&gt;=71,VLOOKUP(Sheet1!I56,Sheet2!$A$2:$C$44,2,FALSE)&amp;TEXT(Sheet1!K56,"00")&amp;TEXT(Sheet1!L56,"00"),VLOOKUP(Sheet1!I56,Sheet2!$A$2:$C$44,2,FALSE)&amp;TEXT(Sheet1!J56,"00")&amp;TEXT(Sheet1!K56,"00")&amp;IF(Sheet1!M56="手",TEXT(Sheet1!L56,"0"),TEXT(Sheet1!L56,"00"))))</f>
      </c>
      <c r="I48" s="2">
        <f>IF(Sheet1!N56="","",IF(VLOOKUP(Sheet1!N56,Sheet2!$A$2:$C$44,3,FALSE)&gt;=71,VLOOKUP(Sheet1!N56,Sheet2!$A$2:$C$44,2,FALSE)&amp;TEXT(Sheet1!P56,"00")&amp;TEXT(Sheet1!Q56,"00"),VLOOKUP(Sheet1!N56,Sheet2!$A$2:$C$44,2,FALSE)&amp;TEXT(Sheet1!O56,"00")&amp;TEXT(Sheet1!P56,"00")&amp;IF(Sheet1!R56="手",TEXT(Sheet1!Q56,"0"),TEXT(Sheet1!Q56,"00"))))</f>
      </c>
      <c r="J48" s="2">
        <f>IF(Sheet1!S56="","",IF(VLOOKUP(Sheet1!S56,Sheet2!$A$2:$C$44,3,FALSE)&gt;=71,VLOOKUP(Sheet1!S56,Sheet2!$A$2:$C$44,2,FALSE)&amp;TEXT(Sheet1!U56,"00")&amp;TEXT(Sheet1!V56,"00"),VLOOKUP(Sheet1!S56,Sheet2!$A$2:$C$44,2,FALSE)&amp;TEXT(Sheet1!T56,"00")&amp;TEXT(Sheet1!U56,"00")&amp;IF(Sheet1!W56="手",TEXT(Sheet1!V56,"0"),TEXT(Sheet1!V56,"00"))))</f>
      </c>
      <c r="K48" s="2">
        <f>IF(Sheet1!Z56="","","●")</f>
      </c>
      <c r="L48" s="2">
        <f>IF(Sheet1!AA56="","","▲")</f>
      </c>
      <c r="M48" s="2">
        <f>IF(Sheet1!AB56="","","★")</f>
      </c>
      <c r="N48" s="2">
        <f>IF(Sheet1!AC56="","","▼")</f>
      </c>
      <c r="O48" s="2">
        <f>IF(Sheet1!AD56="","",Sheet1!AD56)</f>
      </c>
    </row>
    <row r="49" spans="1:15" s="3" customFormat="1" ht="13.5">
      <c r="A49" s="2">
        <f t="shared" si="0"/>
      </c>
      <c r="B49" s="2">
        <f>IF(Sheet1!C57="","",IF(Sheet1!Y57=2,Sheet1!C57&amp;"      "&amp;Sheet1!D57&amp;" "&amp;Sheet1!G57,IF(Sheet1!Y57=3,Sheet1!C57&amp;"    "&amp;Sheet1!D57&amp;" "&amp;Sheet1!G57,IF(Sheet1!Y57=4,Sheet1!C57&amp;"  "&amp;Sheet1!D57&amp;" "&amp;Sheet1!G57,IF(Sheet1!Y57&gt;=5,Sheet1!C57&amp;Sheet1!D57&amp;" "&amp;Sheet1!G57,"")))))</f>
      </c>
      <c r="C49" s="2">
        <f>IF(Sheet1!E57="","",Sheet1!E57&amp;" "&amp;Sheet1!F57)</f>
      </c>
      <c r="D49" s="2">
        <f>IF(Sheet1!H57="","",IF(Sheet1!H57="女",2,1))</f>
      </c>
      <c r="E49" s="2">
        <f t="shared" si="1"/>
      </c>
      <c r="F49" s="2">
        <f>IF(B49="","",280000+LEFT(Sheet1!$E$3,4))</f>
      </c>
      <c r="G49" s="2">
        <f>IF(Sheet1!B57="","",VALUE(Sheet1!B57))</f>
      </c>
      <c r="H49" s="2">
        <f>IF(Sheet1!I57="","",IF(VLOOKUP(Sheet1!I57,Sheet2!$A$2:$C$44,3,FALSE)&gt;=71,VLOOKUP(Sheet1!I57,Sheet2!$A$2:$C$44,2,FALSE)&amp;TEXT(Sheet1!K57,"00")&amp;TEXT(Sheet1!L57,"00"),VLOOKUP(Sheet1!I57,Sheet2!$A$2:$C$44,2,FALSE)&amp;TEXT(Sheet1!J57,"00")&amp;TEXT(Sheet1!K57,"00")&amp;IF(Sheet1!M57="手",TEXT(Sheet1!L57,"0"),TEXT(Sheet1!L57,"00"))))</f>
      </c>
      <c r="I49" s="2">
        <f>IF(Sheet1!N57="","",IF(VLOOKUP(Sheet1!N57,Sheet2!$A$2:$C$44,3,FALSE)&gt;=71,VLOOKUP(Sheet1!N57,Sheet2!$A$2:$C$44,2,FALSE)&amp;TEXT(Sheet1!P57,"00")&amp;TEXT(Sheet1!Q57,"00"),VLOOKUP(Sheet1!N57,Sheet2!$A$2:$C$44,2,FALSE)&amp;TEXT(Sheet1!O57,"00")&amp;TEXT(Sheet1!P57,"00")&amp;IF(Sheet1!R57="手",TEXT(Sheet1!Q57,"0"),TEXT(Sheet1!Q57,"00"))))</f>
      </c>
      <c r="J49" s="2">
        <f>IF(Sheet1!S57="","",IF(VLOOKUP(Sheet1!S57,Sheet2!$A$2:$C$44,3,FALSE)&gt;=71,VLOOKUP(Sheet1!S57,Sheet2!$A$2:$C$44,2,FALSE)&amp;TEXT(Sheet1!U57,"00")&amp;TEXT(Sheet1!V57,"00"),VLOOKUP(Sheet1!S57,Sheet2!$A$2:$C$44,2,FALSE)&amp;TEXT(Sheet1!T57,"00")&amp;TEXT(Sheet1!U57,"00")&amp;IF(Sheet1!W57="手",TEXT(Sheet1!V57,"0"),TEXT(Sheet1!V57,"00"))))</f>
      </c>
      <c r="K49" s="2">
        <f>IF(Sheet1!Z57="","","●")</f>
      </c>
      <c r="L49" s="2">
        <f>IF(Sheet1!AA57="","","▲")</f>
      </c>
      <c r="M49" s="2">
        <f>IF(Sheet1!AB57="","","★")</f>
      </c>
      <c r="N49" s="2">
        <f>IF(Sheet1!AC57="","","▼")</f>
      </c>
      <c r="O49" s="2">
        <f>IF(Sheet1!AD57="","",Sheet1!AD57)</f>
      </c>
    </row>
    <row r="50" spans="1:15" s="3" customFormat="1" ht="13.5">
      <c r="A50" s="2">
        <f t="shared" si="0"/>
      </c>
      <c r="B50" s="2">
        <f>IF(Sheet1!C58="","",IF(Sheet1!Y58=2,Sheet1!C58&amp;"      "&amp;Sheet1!D58&amp;" "&amp;Sheet1!G58,IF(Sheet1!Y58=3,Sheet1!C58&amp;"    "&amp;Sheet1!D58&amp;" "&amp;Sheet1!G58,IF(Sheet1!Y58=4,Sheet1!C58&amp;"  "&amp;Sheet1!D58&amp;" "&amp;Sheet1!G58,IF(Sheet1!Y58&gt;=5,Sheet1!C58&amp;Sheet1!D58&amp;" "&amp;Sheet1!G58,"")))))</f>
      </c>
      <c r="C50" s="2">
        <f>IF(Sheet1!E58="","",Sheet1!E58&amp;" "&amp;Sheet1!F58)</f>
      </c>
      <c r="D50" s="2">
        <f>IF(Sheet1!H58="","",IF(Sheet1!H58="女",2,1))</f>
      </c>
      <c r="E50" s="2">
        <f t="shared" si="1"/>
      </c>
      <c r="F50" s="2">
        <f>IF(B50="","",280000+LEFT(Sheet1!$E$3,4))</f>
      </c>
      <c r="G50" s="2">
        <f>IF(Sheet1!B58="","",VALUE(Sheet1!B58))</f>
      </c>
      <c r="H50" s="2">
        <f>IF(Sheet1!I58="","",IF(VLOOKUP(Sheet1!I58,Sheet2!$A$2:$C$44,3,FALSE)&gt;=71,VLOOKUP(Sheet1!I58,Sheet2!$A$2:$C$44,2,FALSE)&amp;TEXT(Sheet1!K58,"00")&amp;TEXT(Sheet1!L58,"00"),VLOOKUP(Sheet1!I58,Sheet2!$A$2:$C$44,2,FALSE)&amp;TEXT(Sheet1!J58,"00")&amp;TEXT(Sheet1!K58,"00")&amp;IF(Sheet1!M58="手",TEXT(Sheet1!L58,"0"),TEXT(Sheet1!L58,"00"))))</f>
      </c>
      <c r="I50" s="2">
        <f>IF(Sheet1!N58="","",IF(VLOOKUP(Sheet1!N58,Sheet2!$A$2:$C$44,3,FALSE)&gt;=71,VLOOKUP(Sheet1!N58,Sheet2!$A$2:$C$44,2,FALSE)&amp;TEXT(Sheet1!P58,"00")&amp;TEXT(Sheet1!Q58,"00"),VLOOKUP(Sheet1!N58,Sheet2!$A$2:$C$44,2,FALSE)&amp;TEXT(Sheet1!O58,"00")&amp;TEXT(Sheet1!P58,"00")&amp;IF(Sheet1!R58="手",TEXT(Sheet1!Q58,"0"),TEXT(Sheet1!Q58,"00"))))</f>
      </c>
      <c r="J50" s="2">
        <f>IF(Sheet1!S58="","",IF(VLOOKUP(Sheet1!S58,Sheet2!$A$2:$C$44,3,FALSE)&gt;=71,VLOOKUP(Sheet1!S58,Sheet2!$A$2:$C$44,2,FALSE)&amp;TEXT(Sheet1!U58,"00")&amp;TEXT(Sheet1!V58,"00"),VLOOKUP(Sheet1!S58,Sheet2!$A$2:$C$44,2,FALSE)&amp;TEXT(Sheet1!T58,"00")&amp;TEXT(Sheet1!U58,"00")&amp;IF(Sheet1!W58="手",TEXT(Sheet1!V58,"0"),TEXT(Sheet1!V58,"00"))))</f>
      </c>
      <c r="K50" s="2">
        <f>IF(Sheet1!Z58="","","●")</f>
      </c>
      <c r="L50" s="2">
        <f>IF(Sheet1!AA58="","","▲")</f>
      </c>
      <c r="M50" s="2">
        <f>IF(Sheet1!AB58="","","★")</f>
      </c>
      <c r="N50" s="2">
        <f>IF(Sheet1!AC58="","","▼")</f>
      </c>
      <c r="O50" s="2">
        <f>IF(Sheet1!AD58="","",Sheet1!AD58)</f>
      </c>
    </row>
    <row r="51" spans="1:15" s="3" customFormat="1" ht="13.5">
      <c r="A51" s="2">
        <f t="shared" si="0"/>
      </c>
      <c r="B51" s="2">
        <f>IF(Sheet1!C59="","",IF(Sheet1!Y59=2,Sheet1!C59&amp;"      "&amp;Sheet1!D59&amp;" "&amp;Sheet1!G59,IF(Sheet1!Y59=3,Sheet1!C59&amp;"    "&amp;Sheet1!D59&amp;" "&amp;Sheet1!G59,IF(Sheet1!Y59=4,Sheet1!C59&amp;"  "&amp;Sheet1!D59&amp;" "&amp;Sheet1!G59,IF(Sheet1!Y59&gt;=5,Sheet1!C59&amp;Sheet1!D59&amp;" "&amp;Sheet1!G59,"")))))</f>
      </c>
      <c r="C51" s="2">
        <f>IF(Sheet1!E59="","",Sheet1!E59&amp;" "&amp;Sheet1!F59)</f>
      </c>
      <c r="D51" s="2">
        <f>IF(Sheet1!H59="","",IF(Sheet1!H59="女",2,1))</f>
      </c>
      <c r="E51" s="2">
        <f t="shared" si="1"/>
      </c>
      <c r="F51" s="2">
        <f>IF(B51="","",280000+LEFT(Sheet1!$E$3,4))</f>
      </c>
      <c r="G51" s="2">
        <f>IF(Sheet1!B59="","",VALUE(Sheet1!B59))</f>
      </c>
      <c r="H51" s="2">
        <f>IF(Sheet1!I59="","",IF(VLOOKUP(Sheet1!I59,Sheet2!$A$2:$C$44,3,FALSE)&gt;=71,VLOOKUP(Sheet1!I59,Sheet2!$A$2:$C$44,2,FALSE)&amp;TEXT(Sheet1!K59,"00")&amp;TEXT(Sheet1!L59,"00"),VLOOKUP(Sheet1!I59,Sheet2!$A$2:$C$44,2,FALSE)&amp;TEXT(Sheet1!J59,"00")&amp;TEXT(Sheet1!K59,"00")&amp;IF(Sheet1!M59="手",TEXT(Sheet1!L59,"0"),TEXT(Sheet1!L59,"00"))))</f>
      </c>
      <c r="I51" s="2">
        <f>IF(Sheet1!N59="","",IF(VLOOKUP(Sheet1!N59,Sheet2!$A$2:$C$44,3,FALSE)&gt;=71,VLOOKUP(Sheet1!N59,Sheet2!$A$2:$C$44,2,FALSE)&amp;TEXT(Sheet1!P59,"00")&amp;TEXT(Sheet1!Q59,"00"),VLOOKUP(Sheet1!N59,Sheet2!$A$2:$C$44,2,FALSE)&amp;TEXT(Sheet1!O59,"00")&amp;TEXT(Sheet1!P59,"00")&amp;IF(Sheet1!R59="手",TEXT(Sheet1!Q59,"0"),TEXT(Sheet1!Q59,"00"))))</f>
      </c>
      <c r="J51" s="2">
        <f>IF(Sheet1!S59="","",IF(VLOOKUP(Sheet1!S59,Sheet2!$A$2:$C$44,3,FALSE)&gt;=71,VLOOKUP(Sheet1!S59,Sheet2!$A$2:$C$44,2,FALSE)&amp;TEXT(Sheet1!U59,"00")&amp;TEXT(Sheet1!V59,"00"),VLOOKUP(Sheet1!S59,Sheet2!$A$2:$C$44,2,FALSE)&amp;TEXT(Sheet1!T59,"00")&amp;TEXT(Sheet1!U59,"00")&amp;IF(Sheet1!W59="手",TEXT(Sheet1!V59,"0"),TEXT(Sheet1!V59,"00"))))</f>
      </c>
      <c r="K51" s="2">
        <f>IF(Sheet1!Z59="","","●")</f>
      </c>
      <c r="L51" s="2">
        <f>IF(Sheet1!AA59="","","▲")</f>
      </c>
      <c r="M51" s="2">
        <f>IF(Sheet1!AB59="","","★")</f>
      </c>
      <c r="N51" s="2">
        <f>IF(Sheet1!AC59="","","▼")</f>
      </c>
      <c r="O51" s="2">
        <f>IF(Sheet1!AD59="","",Sheet1!AD59)</f>
      </c>
    </row>
    <row r="52" spans="1:15" s="3" customFormat="1" ht="13.5">
      <c r="A52" s="2">
        <f t="shared" si="0"/>
      </c>
      <c r="B52" s="2">
        <f>IF(Sheet1!C60="","",IF(Sheet1!Y60=2,Sheet1!C60&amp;"      "&amp;Sheet1!D60&amp;" "&amp;Sheet1!G60,IF(Sheet1!Y60=3,Sheet1!C60&amp;"    "&amp;Sheet1!D60&amp;" "&amp;Sheet1!G60,IF(Sheet1!Y60=4,Sheet1!C60&amp;"  "&amp;Sheet1!D60&amp;" "&amp;Sheet1!G60,IF(Sheet1!Y60&gt;=5,Sheet1!C60&amp;Sheet1!D60&amp;" "&amp;Sheet1!G60,"")))))</f>
      </c>
      <c r="C52" s="2">
        <f>IF(Sheet1!E60="","",Sheet1!E60&amp;" "&amp;Sheet1!F60)</f>
      </c>
      <c r="D52" s="2">
        <f>IF(Sheet1!H60="","",IF(Sheet1!H60="女",2,1))</f>
      </c>
      <c r="E52" s="2">
        <f t="shared" si="1"/>
      </c>
      <c r="F52" s="2">
        <f>IF(B52="","",280000+LEFT(Sheet1!$E$3,4))</f>
      </c>
      <c r="G52" s="2">
        <f>IF(Sheet1!B60="","",VALUE(Sheet1!B60))</f>
      </c>
      <c r="H52" s="2">
        <f>IF(Sheet1!I60="","",IF(VLOOKUP(Sheet1!I60,Sheet2!$A$2:$C$44,3,FALSE)&gt;=71,VLOOKUP(Sheet1!I60,Sheet2!$A$2:$C$44,2,FALSE)&amp;TEXT(Sheet1!K60,"00")&amp;TEXT(Sheet1!L60,"00"),VLOOKUP(Sheet1!I60,Sheet2!$A$2:$C$44,2,FALSE)&amp;TEXT(Sheet1!J60,"00")&amp;TEXT(Sheet1!K60,"00")&amp;IF(Sheet1!M60="手",TEXT(Sheet1!L60,"0"),TEXT(Sheet1!L60,"00"))))</f>
      </c>
      <c r="I52" s="2">
        <f>IF(Sheet1!N60="","",IF(VLOOKUP(Sheet1!N60,Sheet2!$A$2:$C$44,3,FALSE)&gt;=71,VLOOKUP(Sheet1!N60,Sheet2!$A$2:$C$44,2,FALSE)&amp;TEXT(Sheet1!P60,"00")&amp;TEXT(Sheet1!Q60,"00"),VLOOKUP(Sheet1!N60,Sheet2!$A$2:$C$44,2,FALSE)&amp;TEXT(Sheet1!O60,"00")&amp;TEXT(Sheet1!P60,"00")&amp;IF(Sheet1!R60="手",TEXT(Sheet1!Q60,"0"),TEXT(Sheet1!Q60,"00"))))</f>
      </c>
      <c r="J52" s="2">
        <f>IF(Sheet1!S60="","",IF(VLOOKUP(Sheet1!S60,Sheet2!$A$2:$C$44,3,FALSE)&gt;=71,VLOOKUP(Sheet1!S60,Sheet2!$A$2:$C$44,2,FALSE)&amp;TEXT(Sheet1!U60,"00")&amp;TEXT(Sheet1!V60,"00"),VLOOKUP(Sheet1!S60,Sheet2!$A$2:$C$44,2,FALSE)&amp;TEXT(Sheet1!T60,"00")&amp;TEXT(Sheet1!U60,"00")&amp;IF(Sheet1!W60="手",TEXT(Sheet1!V60,"0"),TEXT(Sheet1!V60,"00"))))</f>
      </c>
      <c r="K52" s="2">
        <f>IF(Sheet1!Z60="","","●")</f>
      </c>
      <c r="L52" s="2">
        <f>IF(Sheet1!AA60="","","▲")</f>
      </c>
      <c r="M52" s="2">
        <f>IF(Sheet1!AB60="","","★")</f>
      </c>
      <c r="N52" s="2">
        <f>IF(Sheet1!AC60="","","▼")</f>
      </c>
      <c r="O52" s="2">
        <f>IF(Sheet1!AD60="","",Sheet1!AD60)</f>
      </c>
    </row>
    <row r="53" spans="1:15" s="3" customFormat="1" ht="13.5">
      <c r="A53" s="2">
        <f t="shared" si="0"/>
      </c>
      <c r="B53" s="2">
        <f>IF(Sheet1!C61="","",IF(Sheet1!Y61=2,Sheet1!C61&amp;"      "&amp;Sheet1!D61&amp;" "&amp;Sheet1!G61,IF(Sheet1!Y61=3,Sheet1!C61&amp;"    "&amp;Sheet1!D61&amp;" "&amp;Sheet1!G61,IF(Sheet1!Y61=4,Sheet1!C61&amp;"  "&amp;Sheet1!D61&amp;" "&amp;Sheet1!G61,IF(Sheet1!Y61&gt;=5,Sheet1!C61&amp;Sheet1!D61&amp;" "&amp;Sheet1!G61,"")))))</f>
      </c>
      <c r="C53" s="2">
        <f>IF(Sheet1!E61="","",Sheet1!E61&amp;" "&amp;Sheet1!F61)</f>
      </c>
      <c r="D53" s="2">
        <f>IF(Sheet1!H61="","",IF(Sheet1!H61="女",2,1))</f>
      </c>
      <c r="E53" s="2">
        <f t="shared" si="1"/>
      </c>
      <c r="F53" s="2">
        <f>IF(B53="","",280000+LEFT(Sheet1!$E$3,4))</f>
      </c>
      <c r="G53" s="2">
        <f>IF(Sheet1!B61="","",VALUE(Sheet1!B61))</f>
      </c>
      <c r="H53" s="2">
        <f>IF(Sheet1!I61="","",IF(VLOOKUP(Sheet1!I61,Sheet2!$A$2:$C$44,3,FALSE)&gt;=71,VLOOKUP(Sheet1!I61,Sheet2!$A$2:$C$44,2,FALSE)&amp;TEXT(Sheet1!K61,"00")&amp;TEXT(Sheet1!L61,"00"),VLOOKUP(Sheet1!I61,Sheet2!$A$2:$C$44,2,FALSE)&amp;TEXT(Sheet1!J61,"00")&amp;TEXT(Sheet1!K61,"00")&amp;IF(Sheet1!M61="手",TEXT(Sheet1!L61,"0"),TEXT(Sheet1!L61,"00"))))</f>
      </c>
      <c r="I53" s="2">
        <f>IF(Sheet1!N61="","",IF(VLOOKUP(Sheet1!N61,Sheet2!$A$2:$C$44,3,FALSE)&gt;=71,VLOOKUP(Sheet1!N61,Sheet2!$A$2:$C$44,2,FALSE)&amp;TEXT(Sheet1!P61,"00")&amp;TEXT(Sheet1!Q61,"00"),VLOOKUP(Sheet1!N61,Sheet2!$A$2:$C$44,2,FALSE)&amp;TEXT(Sheet1!O61,"00")&amp;TEXT(Sheet1!P61,"00")&amp;IF(Sheet1!R61="手",TEXT(Sheet1!Q61,"0"),TEXT(Sheet1!Q61,"00"))))</f>
      </c>
      <c r="J53" s="2">
        <f>IF(Sheet1!S61="","",IF(VLOOKUP(Sheet1!S61,Sheet2!$A$2:$C$44,3,FALSE)&gt;=71,VLOOKUP(Sheet1!S61,Sheet2!$A$2:$C$44,2,FALSE)&amp;TEXT(Sheet1!U61,"00")&amp;TEXT(Sheet1!V61,"00"),VLOOKUP(Sheet1!S61,Sheet2!$A$2:$C$44,2,FALSE)&amp;TEXT(Sheet1!T61,"00")&amp;TEXT(Sheet1!U61,"00")&amp;IF(Sheet1!W61="手",TEXT(Sheet1!V61,"0"),TEXT(Sheet1!V61,"00"))))</f>
      </c>
      <c r="K53" s="2">
        <f>IF(Sheet1!Z61="","","●")</f>
      </c>
      <c r="L53" s="2">
        <f>IF(Sheet1!AA61="","","▲")</f>
      </c>
      <c r="M53" s="2">
        <f>IF(Sheet1!AB61="","","★")</f>
      </c>
      <c r="N53" s="2">
        <f>IF(Sheet1!AC61="","","▼")</f>
      </c>
      <c r="O53" s="2">
        <f>IF(Sheet1!AD61="","",Sheet1!AD61)</f>
      </c>
    </row>
    <row r="54" spans="1:15" s="3" customFormat="1" ht="13.5">
      <c r="A54" s="2">
        <f t="shared" si="0"/>
      </c>
      <c r="B54" s="2">
        <f>IF(Sheet1!C62="","",IF(Sheet1!Y62=2,Sheet1!C62&amp;"      "&amp;Sheet1!D62&amp;" "&amp;Sheet1!G62,IF(Sheet1!Y62=3,Sheet1!C62&amp;"    "&amp;Sheet1!D62&amp;" "&amp;Sheet1!G62,IF(Sheet1!Y62=4,Sheet1!C62&amp;"  "&amp;Sheet1!D62&amp;" "&amp;Sheet1!G62,IF(Sheet1!Y62&gt;=5,Sheet1!C62&amp;Sheet1!D62&amp;" "&amp;Sheet1!G62,"")))))</f>
      </c>
      <c r="C54" s="2">
        <f>IF(Sheet1!E62="","",Sheet1!E62&amp;" "&amp;Sheet1!F62)</f>
      </c>
      <c r="D54" s="2">
        <f>IF(Sheet1!H62="","",IF(Sheet1!H62="女",2,1))</f>
      </c>
      <c r="E54" s="2">
        <f t="shared" si="1"/>
      </c>
      <c r="F54" s="2">
        <f>IF(B54="","",280000+LEFT(Sheet1!$E$3,4))</f>
      </c>
      <c r="G54" s="2">
        <f>IF(Sheet1!B62="","",VALUE(Sheet1!B62))</f>
      </c>
      <c r="H54" s="2">
        <f>IF(Sheet1!I62="","",IF(VLOOKUP(Sheet1!I62,Sheet2!$A$2:$C$44,3,FALSE)&gt;=71,VLOOKUP(Sheet1!I62,Sheet2!$A$2:$C$44,2,FALSE)&amp;TEXT(Sheet1!K62,"00")&amp;TEXT(Sheet1!L62,"00"),VLOOKUP(Sheet1!I62,Sheet2!$A$2:$C$44,2,FALSE)&amp;TEXT(Sheet1!J62,"00")&amp;TEXT(Sheet1!K62,"00")&amp;IF(Sheet1!M62="手",TEXT(Sheet1!L62,"0"),TEXT(Sheet1!L62,"00"))))</f>
      </c>
      <c r="I54" s="2">
        <f>IF(Sheet1!N62="","",IF(VLOOKUP(Sheet1!N62,Sheet2!$A$2:$C$44,3,FALSE)&gt;=71,VLOOKUP(Sheet1!N62,Sheet2!$A$2:$C$44,2,FALSE)&amp;TEXT(Sheet1!P62,"00")&amp;TEXT(Sheet1!Q62,"00"),VLOOKUP(Sheet1!N62,Sheet2!$A$2:$C$44,2,FALSE)&amp;TEXT(Sheet1!O62,"00")&amp;TEXT(Sheet1!P62,"00")&amp;IF(Sheet1!R62="手",TEXT(Sheet1!Q62,"0"),TEXT(Sheet1!Q62,"00"))))</f>
      </c>
      <c r="J54" s="2">
        <f>IF(Sheet1!S62="","",IF(VLOOKUP(Sheet1!S62,Sheet2!$A$2:$C$44,3,FALSE)&gt;=71,VLOOKUP(Sheet1!S62,Sheet2!$A$2:$C$44,2,FALSE)&amp;TEXT(Sheet1!U62,"00")&amp;TEXT(Sheet1!V62,"00"),VLOOKUP(Sheet1!S62,Sheet2!$A$2:$C$44,2,FALSE)&amp;TEXT(Sheet1!T62,"00")&amp;TEXT(Sheet1!U62,"00")&amp;IF(Sheet1!W62="手",TEXT(Sheet1!V62,"0"),TEXT(Sheet1!V62,"00"))))</f>
      </c>
      <c r="K54" s="2">
        <f>IF(Sheet1!Z62="","","●")</f>
      </c>
      <c r="L54" s="2">
        <f>IF(Sheet1!AA62="","","▲")</f>
      </c>
      <c r="M54" s="2">
        <f>IF(Sheet1!AB62="","","★")</f>
      </c>
      <c r="N54" s="2">
        <f>IF(Sheet1!AC62="","","▼")</f>
      </c>
      <c r="O54" s="2">
        <f>IF(Sheet1!AD62="","",Sheet1!AD62)</f>
      </c>
    </row>
    <row r="55" spans="1:15" s="3" customFormat="1" ht="13.5">
      <c r="A55" s="2">
        <f t="shared" si="0"/>
      </c>
      <c r="B55" s="2">
        <f>IF(Sheet1!C63="","",IF(Sheet1!Y63=2,Sheet1!C63&amp;"      "&amp;Sheet1!D63&amp;" "&amp;Sheet1!G63,IF(Sheet1!Y63=3,Sheet1!C63&amp;"    "&amp;Sheet1!D63&amp;" "&amp;Sheet1!G63,IF(Sheet1!Y63=4,Sheet1!C63&amp;"  "&amp;Sheet1!D63&amp;" "&amp;Sheet1!G63,IF(Sheet1!Y63&gt;=5,Sheet1!C63&amp;Sheet1!D63&amp;" "&amp;Sheet1!G63,"")))))</f>
      </c>
      <c r="C55" s="2">
        <f>IF(Sheet1!E63="","",Sheet1!E63&amp;" "&amp;Sheet1!F63)</f>
      </c>
      <c r="D55" s="2">
        <f>IF(Sheet1!H63="","",IF(Sheet1!H63="女",2,1))</f>
      </c>
      <c r="E55" s="2">
        <f t="shared" si="1"/>
      </c>
      <c r="F55" s="2">
        <f>IF(B55="","",280000+LEFT(Sheet1!$E$3,4))</f>
      </c>
      <c r="G55" s="2">
        <f>IF(Sheet1!B63="","",VALUE(Sheet1!B63))</f>
      </c>
      <c r="H55" s="2">
        <f>IF(Sheet1!I63="","",IF(VLOOKUP(Sheet1!I63,Sheet2!$A$2:$C$44,3,FALSE)&gt;=71,VLOOKUP(Sheet1!I63,Sheet2!$A$2:$C$44,2,FALSE)&amp;TEXT(Sheet1!K63,"00")&amp;TEXT(Sheet1!L63,"00"),VLOOKUP(Sheet1!I63,Sheet2!$A$2:$C$44,2,FALSE)&amp;TEXT(Sheet1!J63,"00")&amp;TEXT(Sheet1!K63,"00")&amp;IF(Sheet1!M63="手",TEXT(Sheet1!L63,"0"),TEXT(Sheet1!L63,"00"))))</f>
      </c>
      <c r="I55" s="2">
        <f>IF(Sheet1!N63="","",IF(VLOOKUP(Sheet1!N63,Sheet2!$A$2:$C$44,3,FALSE)&gt;=71,VLOOKUP(Sheet1!N63,Sheet2!$A$2:$C$44,2,FALSE)&amp;TEXT(Sheet1!P63,"00")&amp;TEXT(Sheet1!Q63,"00"),VLOOKUP(Sheet1!N63,Sheet2!$A$2:$C$44,2,FALSE)&amp;TEXT(Sheet1!O63,"00")&amp;TEXT(Sheet1!P63,"00")&amp;IF(Sheet1!R63="手",TEXT(Sheet1!Q63,"0"),TEXT(Sheet1!Q63,"00"))))</f>
      </c>
      <c r="J55" s="2">
        <f>IF(Sheet1!S63="","",IF(VLOOKUP(Sheet1!S63,Sheet2!$A$2:$C$44,3,FALSE)&gt;=71,VLOOKUP(Sheet1!S63,Sheet2!$A$2:$C$44,2,FALSE)&amp;TEXT(Sheet1!U63,"00")&amp;TEXT(Sheet1!V63,"00"),VLOOKUP(Sheet1!S63,Sheet2!$A$2:$C$44,2,FALSE)&amp;TEXT(Sheet1!T63,"00")&amp;TEXT(Sheet1!U63,"00")&amp;IF(Sheet1!W63="手",TEXT(Sheet1!V63,"0"),TEXT(Sheet1!V63,"00"))))</f>
      </c>
      <c r="K55" s="2">
        <f>IF(Sheet1!Z63="","","●")</f>
      </c>
      <c r="L55" s="2">
        <f>IF(Sheet1!AA63="","","▲")</f>
      </c>
      <c r="M55" s="2">
        <f>IF(Sheet1!AB63="","","★")</f>
      </c>
      <c r="N55" s="2">
        <f>IF(Sheet1!AC63="","","▼")</f>
      </c>
      <c r="O55" s="2">
        <f>IF(Sheet1!AD63="","",Sheet1!AD63)</f>
      </c>
    </row>
    <row r="56" spans="1:15" s="3" customFormat="1" ht="13.5">
      <c r="A56" s="2">
        <f t="shared" si="0"/>
      </c>
      <c r="B56" s="2">
        <f>IF(Sheet1!C64="","",IF(Sheet1!Y64=2,Sheet1!C64&amp;"      "&amp;Sheet1!D64&amp;" "&amp;Sheet1!G64,IF(Sheet1!Y64=3,Sheet1!C64&amp;"    "&amp;Sheet1!D64&amp;" "&amp;Sheet1!G64,IF(Sheet1!Y64=4,Sheet1!C64&amp;"  "&amp;Sheet1!D64&amp;" "&amp;Sheet1!G64,IF(Sheet1!Y64&gt;=5,Sheet1!C64&amp;Sheet1!D64&amp;" "&amp;Sheet1!G64,"")))))</f>
      </c>
      <c r="C56" s="2">
        <f>IF(Sheet1!E64="","",Sheet1!E64&amp;" "&amp;Sheet1!F64)</f>
      </c>
      <c r="D56" s="2">
        <f>IF(Sheet1!H64="","",IF(Sheet1!H64="女",2,1))</f>
      </c>
      <c r="E56" s="2">
        <f t="shared" si="1"/>
      </c>
      <c r="F56" s="2">
        <f>IF(B56="","",280000+LEFT(Sheet1!$E$3,4))</f>
      </c>
      <c r="G56" s="2">
        <f>IF(Sheet1!B64="","",VALUE(Sheet1!B64))</f>
      </c>
      <c r="H56" s="2">
        <f>IF(Sheet1!I64="","",IF(VLOOKUP(Sheet1!I64,Sheet2!$A$2:$C$44,3,FALSE)&gt;=71,VLOOKUP(Sheet1!I64,Sheet2!$A$2:$C$44,2,FALSE)&amp;TEXT(Sheet1!K64,"00")&amp;TEXT(Sheet1!L64,"00"),VLOOKUP(Sheet1!I64,Sheet2!$A$2:$C$44,2,FALSE)&amp;TEXT(Sheet1!J64,"00")&amp;TEXT(Sheet1!K64,"00")&amp;IF(Sheet1!M64="手",TEXT(Sheet1!L64,"0"),TEXT(Sheet1!L64,"00"))))</f>
      </c>
      <c r="I56" s="2">
        <f>IF(Sheet1!N64="","",IF(VLOOKUP(Sheet1!N64,Sheet2!$A$2:$C$44,3,FALSE)&gt;=71,VLOOKUP(Sheet1!N64,Sheet2!$A$2:$C$44,2,FALSE)&amp;TEXT(Sheet1!P64,"00")&amp;TEXT(Sheet1!Q64,"00"),VLOOKUP(Sheet1!N64,Sheet2!$A$2:$C$44,2,FALSE)&amp;TEXT(Sheet1!O64,"00")&amp;TEXT(Sheet1!P64,"00")&amp;IF(Sheet1!R64="手",TEXT(Sheet1!Q64,"0"),TEXT(Sheet1!Q64,"00"))))</f>
      </c>
      <c r="J56" s="2">
        <f>IF(Sheet1!S64="","",IF(VLOOKUP(Sheet1!S64,Sheet2!$A$2:$C$44,3,FALSE)&gt;=71,VLOOKUP(Sheet1!S64,Sheet2!$A$2:$C$44,2,FALSE)&amp;TEXT(Sheet1!U64,"00")&amp;TEXT(Sheet1!V64,"00"),VLOOKUP(Sheet1!S64,Sheet2!$A$2:$C$44,2,FALSE)&amp;TEXT(Sheet1!T64,"00")&amp;TEXT(Sheet1!U64,"00")&amp;IF(Sheet1!W64="手",TEXT(Sheet1!V64,"0"),TEXT(Sheet1!V64,"00"))))</f>
      </c>
      <c r="K56" s="2">
        <f>IF(Sheet1!Z64="","","●")</f>
      </c>
      <c r="L56" s="2">
        <f>IF(Sheet1!AA64="","","▲")</f>
      </c>
      <c r="M56" s="2">
        <f>IF(Sheet1!AB64="","","★")</f>
      </c>
      <c r="N56" s="2">
        <f>IF(Sheet1!AC64="","","▼")</f>
      </c>
      <c r="O56" s="2">
        <f>IF(Sheet1!AD64="","",Sheet1!AD64)</f>
      </c>
    </row>
    <row r="57" spans="1:15" s="3" customFormat="1" ht="13.5">
      <c r="A57" s="2">
        <f t="shared" si="0"/>
      </c>
      <c r="B57" s="2">
        <f>IF(Sheet1!C65="","",IF(Sheet1!Y65=2,Sheet1!C65&amp;"      "&amp;Sheet1!D65&amp;" "&amp;Sheet1!G65,IF(Sheet1!Y65=3,Sheet1!C65&amp;"    "&amp;Sheet1!D65&amp;" "&amp;Sheet1!G65,IF(Sheet1!Y65=4,Sheet1!C65&amp;"  "&amp;Sheet1!D65&amp;" "&amp;Sheet1!G65,IF(Sheet1!Y65&gt;=5,Sheet1!C65&amp;Sheet1!D65&amp;" "&amp;Sheet1!G65,"")))))</f>
      </c>
      <c r="C57" s="2">
        <f>IF(Sheet1!E65="","",Sheet1!E65&amp;" "&amp;Sheet1!F65)</f>
      </c>
      <c r="D57" s="2">
        <f>IF(Sheet1!H65="","",IF(Sheet1!H65="女",2,1))</f>
      </c>
      <c r="E57" s="2">
        <f t="shared" si="1"/>
      </c>
      <c r="F57" s="2">
        <f>IF(B57="","",280000+LEFT(Sheet1!$E$3,4))</f>
      </c>
      <c r="G57" s="2">
        <f>IF(Sheet1!B65="","",VALUE(Sheet1!B65))</f>
      </c>
      <c r="H57" s="2">
        <f>IF(Sheet1!I65="","",IF(VLOOKUP(Sheet1!I65,Sheet2!$A$2:$C$44,3,FALSE)&gt;=71,VLOOKUP(Sheet1!I65,Sheet2!$A$2:$C$44,2,FALSE)&amp;TEXT(Sheet1!K65,"00")&amp;TEXT(Sheet1!L65,"00"),VLOOKUP(Sheet1!I65,Sheet2!$A$2:$C$44,2,FALSE)&amp;TEXT(Sheet1!J65,"00")&amp;TEXT(Sheet1!K65,"00")&amp;IF(Sheet1!M65="手",TEXT(Sheet1!L65,"0"),TEXT(Sheet1!L65,"00"))))</f>
      </c>
      <c r="I57" s="2">
        <f>IF(Sheet1!N65="","",IF(VLOOKUP(Sheet1!N65,Sheet2!$A$2:$C$44,3,FALSE)&gt;=71,VLOOKUP(Sheet1!N65,Sheet2!$A$2:$C$44,2,FALSE)&amp;TEXT(Sheet1!P65,"00")&amp;TEXT(Sheet1!Q65,"00"),VLOOKUP(Sheet1!N65,Sheet2!$A$2:$C$44,2,FALSE)&amp;TEXT(Sheet1!O65,"00")&amp;TEXT(Sheet1!P65,"00")&amp;IF(Sheet1!R65="手",TEXT(Sheet1!Q65,"0"),TEXT(Sheet1!Q65,"00"))))</f>
      </c>
      <c r="J57" s="2">
        <f>IF(Sheet1!S65="","",IF(VLOOKUP(Sheet1!S65,Sheet2!$A$2:$C$44,3,FALSE)&gt;=71,VLOOKUP(Sheet1!S65,Sheet2!$A$2:$C$44,2,FALSE)&amp;TEXT(Sheet1!U65,"00")&amp;TEXT(Sheet1!V65,"00"),VLOOKUP(Sheet1!S65,Sheet2!$A$2:$C$44,2,FALSE)&amp;TEXT(Sheet1!T65,"00")&amp;TEXT(Sheet1!U65,"00")&amp;IF(Sheet1!W65="手",TEXT(Sheet1!V65,"0"),TEXT(Sheet1!V65,"00"))))</f>
      </c>
      <c r="K57" s="2">
        <f>IF(Sheet1!Z65="","","●")</f>
      </c>
      <c r="L57" s="2">
        <f>IF(Sheet1!AA65="","","▲")</f>
      </c>
      <c r="M57" s="2">
        <f>IF(Sheet1!AB65="","","★")</f>
      </c>
      <c r="N57" s="2">
        <f>IF(Sheet1!AC65="","","▼")</f>
      </c>
      <c r="O57" s="2">
        <f>IF(Sheet1!AD65="","",Sheet1!AD65)</f>
      </c>
    </row>
    <row r="58" spans="1:15" s="3" customFormat="1" ht="13.5">
      <c r="A58" s="2">
        <f t="shared" si="0"/>
      </c>
      <c r="B58" s="2">
        <f>IF(Sheet1!C66="","",IF(Sheet1!Y66=2,Sheet1!C66&amp;"      "&amp;Sheet1!D66&amp;" "&amp;Sheet1!G66,IF(Sheet1!Y66=3,Sheet1!C66&amp;"    "&amp;Sheet1!D66&amp;" "&amp;Sheet1!G66,IF(Sheet1!Y66=4,Sheet1!C66&amp;"  "&amp;Sheet1!D66&amp;" "&amp;Sheet1!G66,IF(Sheet1!Y66&gt;=5,Sheet1!C66&amp;Sheet1!D66&amp;" "&amp;Sheet1!G66,"")))))</f>
      </c>
      <c r="C58" s="2">
        <f>IF(Sheet1!E66="","",Sheet1!E66&amp;" "&amp;Sheet1!F66)</f>
      </c>
      <c r="D58" s="2">
        <f>IF(Sheet1!H66="","",IF(Sheet1!H66="女",2,1))</f>
      </c>
      <c r="E58" s="2">
        <f t="shared" si="1"/>
      </c>
      <c r="F58" s="2">
        <f>IF(B58="","",280000+LEFT(Sheet1!$E$3,4))</f>
      </c>
      <c r="G58" s="2">
        <f>IF(Sheet1!B66="","",VALUE(Sheet1!B66))</f>
      </c>
      <c r="H58" s="2">
        <f>IF(Sheet1!I66="","",IF(VLOOKUP(Sheet1!I66,Sheet2!$A$2:$C$44,3,FALSE)&gt;=71,VLOOKUP(Sheet1!I66,Sheet2!$A$2:$C$44,2,FALSE)&amp;TEXT(Sheet1!K66,"00")&amp;TEXT(Sheet1!L66,"00"),VLOOKUP(Sheet1!I66,Sheet2!$A$2:$C$44,2,FALSE)&amp;TEXT(Sheet1!J66,"00")&amp;TEXT(Sheet1!K66,"00")&amp;IF(Sheet1!M66="手",TEXT(Sheet1!L66,"0"),TEXT(Sheet1!L66,"00"))))</f>
      </c>
      <c r="I58" s="2">
        <f>IF(Sheet1!N66="","",IF(VLOOKUP(Sheet1!N66,Sheet2!$A$2:$C$44,3,FALSE)&gt;=71,VLOOKUP(Sheet1!N66,Sheet2!$A$2:$C$44,2,FALSE)&amp;TEXT(Sheet1!P66,"00")&amp;TEXT(Sheet1!Q66,"00"),VLOOKUP(Sheet1!N66,Sheet2!$A$2:$C$44,2,FALSE)&amp;TEXT(Sheet1!O66,"00")&amp;TEXT(Sheet1!P66,"00")&amp;IF(Sheet1!R66="手",TEXT(Sheet1!Q66,"0"),TEXT(Sheet1!Q66,"00"))))</f>
      </c>
      <c r="J58" s="2">
        <f>IF(Sheet1!S66="","",IF(VLOOKUP(Sheet1!S66,Sheet2!$A$2:$C$44,3,FALSE)&gt;=71,VLOOKUP(Sheet1!S66,Sheet2!$A$2:$C$44,2,FALSE)&amp;TEXT(Sheet1!U66,"00")&amp;TEXT(Sheet1!V66,"00"),VLOOKUP(Sheet1!S66,Sheet2!$A$2:$C$44,2,FALSE)&amp;TEXT(Sheet1!T66,"00")&amp;TEXT(Sheet1!U66,"00")&amp;IF(Sheet1!W66="手",TEXT(Sheet1!V66,"0"),TEXT(Sheet1!V66,"00"))))</f>
      </c>
      <c r="K58" s="2">
        <f>IF(Sheet1!Z66="","","●")</f>
      </c>
      <c r="L58" s="2">
        <f>IF(Sheet1!AA66="","","▲")</f>
      </c>
      <c r="M58" s="2">
        <f>IF(Sheet1!AB66="","","★")</f>
      </c>
      <c r="N58" s="2">
        <f>IF(Sheet1!AC66="","","▼")</f>
      </c>
      <c r="O58" s="2">
        <f>IF(Sheet1!AD66="","",Sheet1!AD66)</f>
      </c>
    </row>
    <row r="59" spans="1:15" s="3" customFormat="1" ht="13.5">
      <c r="A59" s="2">
        <f t="shared" si="0"/>
      </c>
      <c r="B59" s="2">
        <f>IF(Sheet1!C67="","",IF(Sheet1!Y67=2,Sheet1!C67&amp;"      "&amp;Sheet1!D67&amp;" "&amp;Sheet1!G67,IF(Sheet1!Y67=3,Sheet1!C67&amp;"    "&amp;Sheet1!D67&amp;" "&amp;Sheet1!G67,IF(Sheet1!Y67=4,Sheet1!C67&amp;"  "&amp;Sheet1!D67&amp;" "&amp;Sheet1!G67,IF(Sheet1!Y67&gt;=5,Sheet1!C67&amp;Sheet1!D67&amp;" "&amp;Sheet1!G67,"")))))</f>
      </c>
      <c r="C59" s="2">
        <f>IF(Sheet1!E67="","",Sheet1!E67&amp;" "&amp;Sheet1!F67)</f>
      </c>
      <c r="D59" s="2">
        <f>IF(Sheet1!H67="","",IF(Sheet1!H67="女",2,1))</f>
      </c>
      <c r="E59" s="2">
        <f t="shared" si="1"/>
      </c>
      <c r="F59" s="2">
        <f>IF(B59="","",280000+LEFT(Sheet1!$E$3,4))</f>
      </c>
      <c r="G59" s="2">
        <f>IF(Sheet1!B67="","",VALUE(Sheet1!B67))</f>
      </c>
      <c r="H59" s="2">
        <f>IF(Sheet1!I67="","",IF(VLOOKUP(Sheet1!I67,Sheet2!$A$2:$C$44,3,FALSE)&gt;=71,VLOOKUP(Sheet1!I67,Sheet2!$A$2:$C$44,2,FALSE)&amp;TEXT(Sheet1!K67,"00")&amp;TEXT(Sheet1!L67,"00"),VLOOKUP(Sheet1!I67,Sheet2!$A$2:$C$44,2,FALSE)&amp;TEXT(Sheet1!J67,"00")&amp;TEXT(Sheet1!K67,"00")&amp;IF(Sheet1!M67="手",TEXT(Sheet1!L67,"0"),TEXT(Sheet1!L67,"00"))))</f>
      </c>
      <c r="I59" s="2">
        <f>IF(Sheet1!N67="","",IF(VLOOKUP(Sheet1!N67,Sheet2!$A$2:$C$44,3,FALSE)&gt;=71,VLOOKUP(Sheet1!N67,Sheet2!$A$2:$C$44,2,FALSE)&amp;TEXT(Sheet1!P67,"00")&amp;TEXT(Sheet1!Q67,"00"),VLOOKUP(Sheet1!N67,Sheet2!$A$2:$C$44,2,FALSE)&amp;TEXT(Sheet1!O67,"00")&amp;TEXT(Sheet1!P67,"00")&amp;IF(Sheet1!R67="手",TEXT(Sheet1!Q67,"0"),TEXT(Sheet1!Q67,"00"))))</f>
      </c>
      <c r="J59" s="2">
        <f>IF(Sheet1!S67="","",IF(VLOOKUP(Sheet1!S67,Sheet2!$A$2:$C$44,3,FALSE)&gt;=71,VLOOKUP(Sheet1!S67,Sheet2!$A$2:$C$44,2,FALSE)&amp;TEXT(Sheet1!U67,"00")&amp;TEXT(Sheet1!V67,"00"),VLOOKUP(Sheet1!S67,Sheet2!$A$2:$C$44,2,FALSE)&amp;TEXT(Sheet1!T67,"00")&amp;TEXT(Sheet1!U67,"00")&amp;IF(Sheet1!W67="手",TEXT(Sheet1!V67,"0"),TEXT(Sheet1!V67,"00"))))</f>
      </c>
      <c r="K59" s="2">
        <f>IF(Sheet1!Z67="","","●")</f>
      </c>
      <c r="L59" s="2">
        <f>IF(Sheet1!AA67="","","▲")</f>
      </c>
      <c r="M59" s="2">
        <f>IF(Sheet1!AB67="","","★")</f>
      </c>
      <c r="N59" s="2">
        <f>IF(Sheet1!AC67="","","▼")</f>
      </c>
      <c r="O59" s="2">
        <f>IF(Sheet1!AD67="","",Sheet1!AD67)</f>
      </c>
    </row>
    <row r="60" spans="1:15" s="3" customFormat="1" ht="13.5">
      <c r="A60" s="2">
        <f t="shared" si="0"/>
      </c>
      <c r="B60" s="2">
        <f>IF(Sheet1!C68="","",IF(Sheet1!Y68=2,Sheet1!C68&amp;"      "&amp;Sheet1!D68&amp;" "&amp;Sheet1!G68,IF(Sheet1!Y68=3,Sheet1!C68&amp;"    "&amp;Sheet1!D68&amp;" "&amp;Sheet1!G68,IF(Sheet1!Y68=4,Sheet1!C68&amp;"  "&amp;Sheet1!D68&amp;" "&amp;Sheet1!G68,IF(Sheet1!Y68&gt;=5,Sheet1!C68&amp;Sheet1!D68&amp;" "&amp;Sheet1!G68,"")))))</f>
      </c>
      <c r="C60" s="2">
        <f>IF(Sheet1!E68="","",Sheet1!E68&amp;" "&amp;Sheet1!F68)</f>
      </c>
      <c r="D60" s="2">
        <f>IF(Sheet1!H68="","",IF(Sheet1!H68="女",2,1))</f>
      </c>
      <c r="E60" s="2">
        <f t="shared" si="1"/>
      </c>
      <c r="F60" s="2">
        <f>IF(B60="","",280000+LEFT(Sheet1!$E$3,4))</f>
      </c>
      <c r="G60" s="2">
        <f>IF(Sheet1!B68="","",VALUE(Sheet1!B68))</f>
      </c>
      <c r="H60" s="2">
        <f>IF(Sheet1!I68="","",IF(VLOOKUP(Sheet1!I68,Sheet2!$A$2:$C$44,3,FALSE)&gt;=71,VLOOKUP(Sheet1!I68,Sheet2!$A$2:$C$44,2,FALSE)&amp;TEXT(Sheet1!K68,"00")&amp;TEXT(Sheet1!L68,"00"),VLOOKUP(Sheet1!I68,Sheet2!$A$2:$C$44,2,FALSE)&amp;TEXT(Sheet1!J68,"00")&amp;TEXT(Sheet1!K68,"00")&amp;IF(Sheet1!M68="手",TEXT(Sheet1!L68,"0"),TEXT(Sheet1!L68,"00"))))</f>
      </c>
      <c r="I60" s="2">
        <f>IF(Sheet1!N68="","",IF(VLOOKUP(Sheet1!N68,Sheet2!$A$2:$C$44,3,FALSE)&gt;=71,VLOOKUP(Sheet1!N68,Sheet2!$A$2:$C$44,2,FALSE)&amp;TEXT(Sheet1!P68,"00")&amp;TEXT(Sheet1!Q68,"00"),VLOOKUP(Sheet1!N68,Sheet2!$A$2:$C$44,2,FALSE)&amp;TEXT(Sheet1!O68,"00")&amp;TEXT(Sheet1!P68,"00")&amp;IF(Sheet1!R68="手",TEXT(Sheet1!Q68,"0"),TEXT(Sheet1!Q68,"00"))))</f>
      </c>
      <c r="J60" s="2">
        <f>IF(Sheet1!S68="","",IF(VLOOKUP(Sheet1!S68,Sheet2!$A$2:$C$44,3,FALSE)&gt;=71,VLOOKUP(Sheet1!S68,Sheet2!$A$2:$C$44,2,FALSE)&amp;TEXT(Sheet1!U68,"00")&amp;TEXT(Sheet1!V68,"00"),VLOOKUP(Sheet1!S68,Sheet2!$A$2:$C$44,2,FALSE)&amp;TEXT(Sheet1!T68,"00")&amp;TEXT(Sheet1!U68,"00")&amp;IF(Sheet1!W68="手",TEXT(Sheet1!V68,"0"),TEXT(Sheet1!V68,"00"))))</f>
      </c>
      <c r="K60" s="2">
        <f>IF(Sheet1!Z68="","","●")</f>
      </c>
      <c r="L60" s="2">
        <f>IF(Sheet1!AA68="","","▲")</f>
      </c>
      <c r="M60" s="2">
        <f>IF(Sheet1!AB68="","","★")</f>
      </c>
      <c r="N60" s="2">
        <f>IF(Sheet1!AC68="","","▼")</f>
      </c>
      <c r="O60" s="2">
        <f>IF(Sheet1!AD68="","",Sheet1!AD68)</f>
      </c>
    </row>
    <row r="61" spans="1:15" s="3" customFormat="1" ht="13.5">
      <c r="A61" s="2">
        <f t="shared" si="0"/>
      </c>
      <c r="B61" s="2">
        <f>IF(Sheet1!C69="","",IF(Sheet1!Y69=2,Sheet1!C69&amp;"      "&amp;Sheet1!D69&amp;" "&amp;Sheet1!G69,IF(Sheet1!Y69=3,Sheet1!C69&amp;"    "&amp;Sheet1!D69&amp;" "&amp;Sheet1!G69,IF(Sheet1!Y69=4,Sheet1!C69&amp;"  "&amp;Sheet1!D69&amp;" "&amp;Sheet1!G69,IF(Sheet1!Y69&gt;=5,Sheet1!C69&amp;Sheet1!D69&amp;" "&amp;Sheet1!G69,"")))))</f>
      </c>
      <c r="C61" s="2">
        <f>IF(Sheet1!E69="","",Sheet1!E69&amp;" "&amp;Sheet1!F69)</f>
      </c>
      <c r="D61" s="2">
        <f>IF(Sheet1!H69="","",IF(Sheet1!H69="女",2,1))</f>
      </c>
      <c r="E61" s="2">
        <f t="shared" si="1"/>
      </c>
      <c r="F61" s="2">
        <f>IF(B61="","",280000+LEFT(Sheet1!$E$3,4))</f>
      </c>
      <c r="G61" s="2">
        <f>IF(Sheet1!B69="","",VALUE(Sheet1!B69))</f>
      </c>
      <c r="H61" s="2">
        <f>IF(Sheet1!I69="","",IF(VLOOKUP(Sheet1!I69,Sheet2!$A$2:$C$44,3,FALSE)&gt;=71,VLOOKUP(Sheet1!I69,Sheet2!$A$2:$C$44,2,FALSE)&amp;TEXT(Sheet1!K69,"00")&amp;TEXT(Sheet1!L69,"00"),VLOOKUP(Sheet1!I69,Sheet2!$A$2:$C$44,2,FALSE)&amp;TEXT(Sheet1!J69,"00")&amp;TEXT(Sheet1!K69,"00")&amp;IF(Sheet1!M69="手",TEXT(Sheet1!L69,"0"),TEXT(Sheet1!L69,"00"))))</f>
      </c>
      <c r="I61" s="2">
        <f>IF(Sheet1!N69="","",IF(VLOOKUP(Sheet1!N69,Sheet2!$A$2:$C$44,3,FALSE)&gt;=71,VLOOKUP(Sheet1!N69,Sheet2!$A$2:$C$44,2,FALSE)&amp;TEXT(Sheet1!P69,"00")&amp;TEXT(Sheet1!Q69,"00"),VLOOKUP(Sheet1!N69,Sheet2!$A$2:$C$44,2,FALSE)&amp;TEXT(Sheet1!O69,"00")&amp;TEXT(Sheet1!P69,"00")&amp;IF(Sheet1!R69="手",TEXT(Sheet1!Q69,"0"),TEXT(Sheet1!Q69,"00"))))</f>
      </c>
      <c r="J61" s="2">
        <f>IF(Sheet1!S69="","",IF(VLOOKUP(Sheet1!S69,Sheet2!$A$2:$C$44,3,FALSE)&gt;=71,VLOOKUP(Sheet1!S69,Sheet2!$A$2:$C$44,2,FALSE)&amp;TEXT(Sheet1!U69,"00")&amp;TEXT(Sheet1!V69,"00"),VLOOKUP(Sheet1!S69,Sheet2!$A$2:$C$44,2,FALSE)&amp;TEXT(Sheet1!T69,"00")&amp;TEXT(Sheet1!U69,"00")&amp;IF(Sheet1!W69="手",TEXT(Sheet1!V69,"0"),TEXT(Sheet1!V69,"00"))))</f>
      </c>
      <c r="K61" s="2">
        <f>IF(Sheet1!Z69="","","●")</f>
      </c>
      <c r="L61" s="2">
        <f>IF(Sheet1!AA69="","","▲")</f>
      </c>
      <c r="M61" s="2">
        <f>IF(Sheet1!AB69="","","★")</f>
      </c>
      <c r="N61" s="2">
        <f>IF(Sheet1!AC69="","","▼")</f>
      </c>
      <c r="O61" s="2">
        <f>IF(Sheet1!AD69="","",Sheet1!AD69)</f>
      </c>
    </row>
    <row r="62" spans="1:15" s="3" customFormat="1" ht="13.5">
      <c r="A62" s="2">
        <f t="shared" si="0"/>
      </c>
      <c r="B62" s="2">
        <f>IF(Sheet1!C70="","",IF(Sheet1!Y70=2,Sheet1!C70&amp;"      "&amp;Sheet1!D70&amp;" "&amp;Sheet1!G70,IF(Sheet1!Y70=3,Sheet1!C70&amp;"    "&amp;Sheet1!D70&amp;" "&amp;Sheet1!G70,IF(Sheet1!Y70=4,Sheet1!C70&amp;"  "&amp;Sheet1!D70&amp;" "&amp;Sheet1!G70,IF(Sheet1!Y70&gt;=5,Sheet1!C70&amp;Sheet1!D70&amp;" "&amp;Sheet1!G70,"")))))</f>
      </c>
      <c r="C62" s="2">
        <f>IF(Sheet1!E70="","",Sheet1!E70&amp;" "&amp;Sheet1!F70)</f>
      </c>
      <c r="D62" s="2">
        <f>IF(Sheet1!H70="","",IF(Sheet1!H70="女",2,1))</f>
      </c>
      <c r="E62" s="2">
        <f t="shared" si="1"/>
      </c>
      <c r="F62" s="2">
        <f>IF(B62="","",280000+LEFT(Sheet1!$E$3,4))</f>
      </c>
      <c r="G62" s="2">
        <f>IF(Sheet1!B70="","",VALUE(Sheet1!B70))</f>
      </c>
      <c r="H62" s="2">
        <f>IF(Sheet1!I70="","",IF(VLOOKUP(Sheet1!I70,Sheet2!$A$2:$C$44,3,FALSE)&gt;=71,VLOOKUP(Sheet1!I70,Sheet2!$A$2:$C$44,2,FALSE)&amp;TEXT(Sheet1!K70,"00")&amp;TEXT(Sheet1!L70,"00"),VLOOKUP(Sheet1!I70,Sheet2!$A$2:$C$44,2,FALSE)&amp;TEXT(Sheet1!J70,"00")&amp;TEXT(Sheet1!K70,"00")&amp;IF(Sheet1!M70="手",TEXT(Sheet1!L70,"0"),TEXT(Sheet1!L70,"00"))))</f>
      </c>
      <c r="I62" s="2">
        <f>IF(Sheet1!N70="","",IF(VLOOKUP(Sheet1!N70,Sheet2!$A$2:$C$44,3,FALSE)&gt;=71,VLOOKUP(Sheet1!N70,Sheet2!$A$2:$C$44,2,FALSE)&amp;TEXT(Sheet1!P70,"00")&amp;TEXT(Sheet1!Q70,"00"),VLOOKUP(Sheet1!N70,Sheet2!$A$2:$C$44,2,FALSE)&amp;TEXT(Sheet1!O70,"00")&amp;TEXT(Sheet1!P70,"00")&amp;IF(Sheet1!R70="手",TEXT(Sheet1!Q70,"0"),TEXT(Sheet1!Q70,"00"))))</f>
      </c>
      <c r="J62" s="2">
        <f>IF(Sheet1!S70="","",IF(VLOOKUP(Sheet1!S70,Sheet2!$A$2:$C$44,3,FALSE)&gt;=71,VLOOKUP(Sheet1!S70,Sheet2!$A$2:$C$44,2,FALSE)&amp;TEXT(Sheet1!U70,"00")&amp;TEXT(Sheet1!V70,"00"),VLOOKUP(Sheet1!S70,Sheet2!$A$2:$C$44,2,FALSE)&amp;TEXT(Sheet1!T70,"00")&amp;TEXT(Sheet1!U70,"00")&amp;IF(Sheet1!W70="手",TEXT(Sheet1!V70,"0"),TEXT(Sheet1!V70,"00"))))</f>
      </c>
      <c r="K62" s="2">
        <f>IF(Sheet1!Z70="","","●")</f>
      </c>
      <c r="L62" s="2">
        <f>IF(Sheet1!AA70="","","▲")</f>
      </c>
      <c r="M62" s="2">
        <f>IF(Sheet1!AB70="","","★")</f>
      </c>
      <c r="N62" s="2">
        <f>IF(Sheet1!AC70="","","▼")</f>
      </c>
      <c r="O62" s="2">
        <f>IF(Sheet1!AD70="","",Sheet1!AD70)</f>
      </c>
    </row>
    <row r="63" spans="1:15" s="3" customFormat="1" ht="13.5">
      <c r="A63" s="2">
        <f t="shared" si="0"/>
      </c>
      <c r="B63" s="2">
        <f>IF(Sheet1!C71="","",IF(Sheet1!Y71=2,Sheet1!C71&amp;"      "&amp;Sheet1!D71&amp;" "&amp;Sheet1!G71,IF(Sheet1!Y71=3,Sheet1!C71&amp;"    "&amp;Sheet1!D71&amp;" "&amp;Sheet1!G71,IF(Sheet1!Y71=4,Sheet1!C71&amp;"  "&amp;Sheet1!D71&amp;" "&amp;Sheet1!G71,IF(Sheet1!Y71&gt;=5,Sheet1!C71&amp;Sheet1!D71&amp;" "&amp;Sheet1!G71,"")))))</f>
      </c>
      <c r="C63" s="2">
        <f>IF(Sheet1!E71="","",Sheet1!E71&amp;" "&amp;Sheet1!F71)</f>
      </c>
      <c r="D63" s="2">
        <f>IF(Sheet1!H71="","",IF(Sheet1!H71="女",2,1))</f>
      </c>
      <c r="E63" s="2">
        <f t="shared" si="1"/>
      </c>
      <c r="F63" s="2">
        <f>IF(B63="","",280000+LEFT(Sheet1!$E$3,4))</f>
      </c>
      <c r="G63" s="2">
        <f>IF(Sheet1!B71="","",VALUE(Sheet1!B71))</f>
      </c>
      <c r="H63" s="2">
        <f>IF(Sheet1!I71="","",IF(VLOOKUP(Sheet1!I71,Sheet2!$A$2:$C$44,3,FALSE)&gt;=71,VLOOKUP(Sheet1!I71,Sheet2!$A$2:$C$44,2,FALSE)&amp;TEXT(Sheet1!K71,"00")&amp;TEXT(Sheet1!L71,"00"),VLOOKUP(Sheet1!I71,Sheet2!$A$2:$C$44,2,FALSE)&amp;TEXT(Sheet1!J71,"00")&amp;TEXT(Sheet1!K71,"00")&amp;IF(Sheet1!M71="手",TEXT(Sheet1!L71,"0"),TEXT(Sheet1!L71,"00"))))</f>
      </c>
      <c r="I63" s="2">
        <f>IF(Sheet1!N71="","",IF(VLOOKUP(Sheet1!N71,Sheet2!$A$2:$C$44,3,FALSE)&gt;=71,VLOOKUP(Sheet1!N71,Sheet2!$A$2:$C$44,2,FALSE)&amp;TEXT(Sheet1!P71,"00")&amp;TEXT(Sheet1!Q71,"00"),VLOOKUP(Sheet1!N71,Sheet2!$A$2:$C$44,2,FALSE)&amp;TEXT(Sheet1!O71,"00")&amp;TEXT(Sheet1!P71,"00")&amp;IF(Sheet1!R71="手",TEXT(Sheet1!Q71,"0"),TEXT(Sheet1!Q71,"00"))))</f>
      </c>
      <c r="J63" s="2">
        <f>IF(Sheet1!S71="","",IF(VLOOKUP(Sheet1!S71,Sheet2!$A$2:$C$44,3,FALSE)&gt;=71,VLOOKUP(Sheet1!S71,Sheet2!$A$2:$C$44,2,FALSE)&amp;TEXT(Sheet1!U71,"00")&amp;TEXT(Sheet1!V71,"00"),VLOOKUP(Sheet1!S71,Sheet2!$A$2:$C$44,2,FALSE)&amp;TEXT(Sheet1!T71,"00")&amp;TEXT(Sheet1!U71,"00")&amp;IF(Sheet1!W71="手",TEXT(Sheet1!V71,"0"),TEXT(Sheet1!V71,"00"))))</f>
      </c>
      <c r="K63" s="2">
        <f>IF(Sheet1!Z71="","","●")</f>
      </c>
      <c r="L63" s="2">
        <f>IF(Sheet1!AA71="","","▲")</f>
      </c>
      <c r="M63" s="2">
        <f>IF(Sheet1!AB71="","","★")</f>
      </c>
      <c r="N63" s="2">
        <f>IF(Sheet1!AC71="","","▼")</f>
      </c>
      <c r="O63" s="2">
        <f>IF(Sheet1!AD71="","",Sheet1!AD71)</f>
      </c>
    </row>
    <row r="64" spans="1:15" s="3" customFormat="1" ht="13.5">
      <c r="A64" s="2">
        <f t="shared" si="0"/>
      </c>
      <c r="B64" s="2">
        <f>IF(Sheet1!C72="","",IF(Sheet1!Y72=2,Sheet1!C72&amp;"      "&amp;Sheet1!D72&amp;" "&amp;Sheet1!G72,IF(Sheet1!Y72=3,Sheet1!C72&amp;"    "&amp;Sheet1!D72&amp;" "&amp;Sheet1!G72,IF(Sheet1!Y72=4,Sheet1!C72&amp;"  "&amp;Sheet1!D72&amp;" "&amp;Sheet1!G72,IF(Sheet1!Y72&gt;=5,Sheet1!C72&amp;Sheet1!D72&amp;" "&amp;Sheet1!G72,"")))))</f>
      </c>
      <c r="C64" s="2">
        <f>IF(Sheet1!E72="","",Sheet1!E72&amp;" "&amp;Sheet1!F72)</f>
      </c>
      <c r="D64" s="2">
        <f>IF(Sheet1!H72="","",IF(Sheet1!H72="女",2,1))</f>
      </c>
      <c r="E64" s="2">
        <f t="shared" si="1"/>
      </c>
      <c r="F64" s="2">
        <f>IF(B64="","",280000+LEFT(Sheet1!$E$3,4))</f>
      </c>
      <c r="G64" s="2">
        <f>IF(Sheet1!B72="","",VALUE(Sheet1!B72))</f>
      </c>
      <c r="H64" s="2">
        <f>IF(Sheet1!I72="","",IF(VLOOKUP(Sheet1!I72,Sheet2!$A$2:$C$44,3,FALSE)&gt;=71,VLOOKUP(Sheet1!I72,Sheet2!$A$2:$C$44,2,FALSE)&amp;TEXT(Sheet1!K72,"00")&amp;TEXT(Sheet1!L72,"00"),VLOOKUP(Sheet1!I72,Sheet2!$A$2:$C$44,2,FALSE)&amp;TEXT(Sheet1!J72,"00")&amp;TEXT(Sheet1!K72,"00")&amp;IF(Sheet1!M72="手",TEXT(Sheet1!L72,"0"),TEXT(Sheet1!L72,"00"))))</f>
      </c>
      <c r="I64" s="2">
        <f>IF(Sheet1!N72="","",IF(VLOOKUP(Sheet1!N72,Sheet2!$A$2:$C$44,3,FALSE)&gt;=71,VLOOKUP(Sheet1!N72,Sheet2!$A$2:$C$44,2,FALSE)&amp;TEXT(Sheet1!P72,"00")&amp;TEXT(Sheet1!Q72,"00"),VLOOKUP(Sheet1!N72,Sheet2!$A$2:$C$44,2,FALSE)&amp;TEXT(Sheet1!O72,"00")&amp;TEXT(Sheet1!P72,"00")&amp;IF(Sheet1!R72="手",TEXT(Sheet1!Q72,"0"),TEXT(Sheet1!Q72,"00"))))</f>
      </c>
      <c r="J64" s="2">
        <f>IF(Sheet1!S72="","",IF(VLOOKUP(Sheet1!S72,Sheet2!$A$2:$C$44,3,FALSE)&gt;=71,VLOOKUP(Sheet1!S72,Sheet2!$A$2:$C$44,2,FALSE)&amp;TEXT(Sheet1!U72,"00")&amp;TEXT(Sheet1!V72,"00"),VLOOKUP(Sheet1!S72,Sheet2!$A$2:$C$44,2,FALSE)&amp;TEXT(Sheet1!T72,"00")&amp;TEXT(Sheet1!U72,"00")&amp;IF(Sheet1!W72="手",TEXT(Sheet1!V72,"0"),TEXT(Sheet1!V72,"00"))))</f>
      </c>
      <c r="K64" s="2">
        <f>IF(Sheet1!Z72="","","●")</f>
      </c>
      <c r="L64" s="2">
        <f>IF(Sheet1!AA72="","","▲")</f>
      </c>
      <c r="M64" s="2">
        <f>IF(Sheet1!AB72="","","★")</f>
      </c>
      <c r="N64" s="2">
        <f>IF(Sheet1!AC72="","","▼")</f>
      </c>
      <c r="O64" s="2">
        <f>IF(Sheet1!AD72="","",Sheet1!AD72)</f>
      </c>
    </row>
    <row r="65" spans="1:15" s="3" customFormat="1" ht="13.5">
      <c r="A65" s="2">
        <f t="shared" si="0"/>
      </c>
      <c r="B65" s="2">
        <f>IF(Sheet1!C73="","",IF(Sheet1!Y73=2,Sheet1!C73&amp;"      "&amp;Sheet1!D73&amp;" "&amp;Sheet1!G73,IF(Sheet1!Y73=3,Sheet1!C73&amp;"    "&amp;Sheet1!D73&amp;" "&amp;Sheet1!G73,IF(Sheet1!Y73=4,Sheet1!C73&amp;"  "&amp;Sheet1!D73&amp;" "&amp;Sheet1!G73,IF(Sheet1!Y73&gt;=5,Sheet1!C73&amp;Sheet1!D73&amp;" "&amp;Sheet1!G73,"")))))</f>
      </c>
      <c r="C65" s="2">
        <f>IF(Sheet1!E73="","",Sheet1!E73&amp;" "&amp;Sheet1!F73)</f>
      </c>
      <c r="D65" s="2">
        <f>IF(Sheet1!H73="","",IF(Sheet1!H73="女",2,1))</f>
      </c>
      <c r="E65" s="2">
        <f t="shared" si="1"/>
      </c>
      <c r="F65" s="2">
        <f>IF(B65="","",280000+LEFT(Sheet1!$E$3,4))</f>
      </c>
      <c r="G65" s="2">
        <f>IF(Sheet1!B73="","",VALUE(Sheet1!B73))</f>
      </c>
      <c r="H65" s="2">
        <f>IF(Sheet1!I73="","",IF(VLOOKUP(Sheet1!I73,Sheet2!$A$2:$C$44,3,FALSE)&gt;=71,VLOOKUP(Sheet1!I73,Sheet2!$A$2:$C$44,2,FALSE)&amp;TEXT(Sheet1!K73,"00")&amp;TEXT(Sheet1!L73,"00"),VLOOKUP(Sheet1!I73,Sheet2!$A$2:$C$44,2,FALSE)&amp;TEXT(Sheet1!J73,"00")&amp;TEXT(Sheet1!K73,"00")&amp;IF(Sheet1!M73="手",TEXT(Sheet1!L73,"0"),TEXT(Sheet1!L73,"00"))))</f>
      </c>
      <c r="I65" s="2">
        <f>IF(Sheet1!N73="","",IF(VLOOKUP(Sheet1!N73,Sheet2!$A$2:$C$44,3,FALSE)&gt;=71,VLOOKUP(Sheet1!N73,Sheet2!$A$2:$C$44,2,FALSE)&amp;TEXT(Sheet1!P73,"00")&amp;TEXT(Sheet1!Q73,"00"),VLOOKUP(Sheet1!N73,Sheet2!$A$2:$C$44,2,FALSE)&amp;TEXT(Sheet1!O73,"00")&amp;TEXT(Sheet1!P73,"00")&amp;IF(Sheet1!R73="手",TEXT(Sheet1!Q73,"0"),TEXT(Sheet1!Q73,"00"))))</f>
      </c>
      <c r="J65" s="2">
        <f>IF(Sheet1!S73="","",IF(VLOOKUP(Sheet1!S73,Sheet2!$A$2:$C$44,3,FALSE)&gt;=71,VLOOKUP(Sheet1!S73,Sheet2!$A$2:$C$44,2,FALSE)&amp;TEXT(Sheet1!U73,"00")&amp;TEXT(Sheet1!V73,"00"),VLOOKUP(Sheet1!S73,Sheet2!$A$2:$C$44,2,FALSE)&amp;TEXT(Sheet1!T73,"00")&amp;TEXT(Sheet1!U73,"00")&amp;IF(Sheet1!W73="手",TEXT(Sheet1!V73,"0"),TEXT(Sheet1!V73,"00"))))</f>
      </c>
      <c r="K65" s="2">
        <f>IF(Sheet1!Z73="","","●")</f>
      </c>
      <c r="L65" s="2">
        <f>IF(Sheet1!AA73="","","▲")</f>
      </c>
      <c r="M65" s="2">
        <f>IF(Sheet1!AB73="","","★")</f>
      </c>
      <c r="N65" s="2">
        <f>IF(Sheet1!AC73="","","▼")</f>
      </c>
      <c r="O65" s="2">
        <f>IF(Sheet1!AD73="","",Sheet1!AD73)</f>
      </c>
    </row>
    <row r="66" spans="1:15" s="3" customFormat="1" ht="13.5">
      <c r="A66" s="2">
        <f t="shared" si="0"/>
      </c>
      <c r="B66" s="2">
        <f>IF(Sheet1!C74="","",IF(Sheet1!Y74=2,Sheet1!C74&amp;"      "&amp;Sheet1!D74&amp;" "&amp;Sheet1!G74,IF(Sheet1!Y74=3,Sheet1!C74&amp;"    "&amp;Sheet1!D74&amp;" "&amp;Sheet1!G74,IF(Sheet1!Y74=4,Sheet1!C74&amp;"  "&amp;Sheet1!D74&amp;" "&amp;Sheet1!G74,IF(Sheet1!Y74&gt;=5,Sheet1!C74&amp;Sheet1!D74&amp;" "&amp;Sheet1!G74,"")))))</f>
      </c>
      <c r="C66" s="2">
        <f>IF(Sheet1!E74="","",Sheet1!E74&amp;" "&amp;Sheet1!F74)</f>
      </c>
      <c r="D66" s="2">
        <f>IF(Sheet1!H74="","",IF(Sheet1!H74="女",2,1))</f>
      </c>
      <c r="E66" s="2">
        <f t="shared" si="1"/>
      </c>
      <c r="F66" s="2">
        <f>IF(B66="","",280000+LEFT(Sheet1!$E$3,4))</f>
      </c>
      <c r="G66" s="2">
        <f>IF(Sheet1!B74="","",VALUE(Sheet1!B74))</f>
      </c>
      <c r="H66" s="2">
        <f>IF(Sheet1!I74="","",IF(VLOOKUP(Sheet1!I74,Sheet2!$A$2:$C$44,3,FALSE)&gt;=71,VLOOKUP(Sheet1!I74,Sheet2!$A$2:$C$44,2,FALSE)&amp;TEXT(Sheet1!K74,"00")&amp;TEXT(Sheet1!L74,"00"),VLOOKUP(Sheet1!I74,Sheet2!$A$2:$C$44,2,FALSE)&amp;TEXT(Sheet1!J74,"00")&amp;TEXT(Sheet1!K74,"00")&amp;IF(Sheet1!M74="手",TEXT(Sheet1!L74,"0"),TEXT(Sheet1!L74,"00"))))</f>
      </c>
      <c r="I66" s="2">
        <f>IF(Sheet1!N74="","",IF(VLOOKUP(Sheet1!N74,Sheet2!$A$2:$C$44,3,FALSE)&gt;=71,VLOOKUP(Sheet1!N74,Sheet2!$A$2:$C$44,2,FALSE)&amp;TEXT(Sheet1!P74,"00")&amp;TEXT(Sheet1!Q74,"00"),VLOOKUP(Sheet1!N74,Sheet2!$A$2:$C$44,2,FALSE)&amp;TEXT(Sheet1!O74,"00")&amp;TEXT(Sheet1!P74,"00")&amp;IF(Sheet1!R74="手",TEXT(Sheet1!Q74,"0"),TEXT(Sheet1!Q74,"00"))))</f>
      </c>
      <c r="J66" s="2">
        <f>IF(Sheet1!S74="","",IF(VLOOKUP(Sheet1!S74,Sheet2!$A$2:$C$44,3,FALSE)&gt;=71,VLOOKUP(Sheet1!S74,Sheet2!$A$2:$C$44,2,FALSE)&amp;TEXT(Sheet1!U74,"00")&amp;TEXT(Sheet1!V74,"00"),VLOOKUP(Sheet1!S74,Sheet2!$A$2:$C$44,2,FALSE)&amp;TEXT(Sheet1!T74,"00")&amp;TEXT(Sheet1!U74,"00")&amp;IF(Sheet1!W74="手",TEXT(Sheet1!V74,"0"),TEXT(Sheet1!V74,"00"))))</f>
      </c>
      <c r="K66" s="2">
        <f>IF(Sheet1!Z74="","","●")</f>
      </c>
      <c r="L66" s="2">
        <f>IF(Sheet1!AA74="","","▲")</f>
      </c>
      <c r="M66" s="2">
        <f>IF(Sheet1!AB74="","","★")</f>
      </c>
      <c r="N66" s="2">
        <f>IF(Sheet1!AC74="","","▼")</f>
      </c>
      <c r="O66" s="2">
        <f>IF(Sheet1!AD74="","",Sheet1!AD74)</f>
      </c>
    </row>
    <row r="67" spans="1:15" s="3" customFormat="1" ht="13.5">
      <c r="A67" s="2">
        <f t="shared" si="0"/>
      </c>
      <c r="B67" s="2">
        <f>IF(Sheet1!C75="","",IF(Sheet1!Y75=2,Sheet1!C75&amp;"      "&amp;Sheet1!D75&amp;" "&amp;Sheet1!G75,IF(Sheet1!Y75=3,Sheet1!C75&amp;"    "&amp;Sheet1!D75&amp;" "&amp;Sheet1!G75,IF(Sheet1!Y75=4,Sheet1!C75&amp;"  "&amp;Sheet1!D75&amp;" "&amp;Sheet1!G75,IF(Sheet1!Y75&gt;=5,Sheet1!C75&amp;Sheet1!D75&amp;" "&amp;Sheet1!G75,"")))))</f>
      </c>
      <c r="C67" s="2">
        <f>IF(Sheet1!E75="","",Sheet1!E75&amp;" "&amp;Sheet1!F75)</f>
      </c>
      <c r="D67" s="2">
        <f>IF(Sheet1!H75="","",IF(Sheet1!H75="女",2,1))</f>
      </c>
      <c r="E67" s="2">
        <f t="shared" si="1"/>
      </c>
      <c r="F67" s="2">
        <f>IF(B67="","",280000+LEFT(Sheet1!$E$3,4))</f>
      </c>
      <c r="G67" s="2">
        <f>IF(Sheet1!B75="","",VALUE(Sheet1!B75))</f>
      </c>
      <c r="H67" s="2">
        <f>IF(Sheet1!I75="","",IF(VLOOKUP(Sheet1!I75,Sheet2!$A$2:$C$44,3,FALSE)&gt;=71,VLOOKUP(Sheet1!I75,Sheet2!$A$2:$C$44,2,FALSE)&amp;TEXT(Sheet1!K75,"00")&amp;TEXT(Sheet1!L75,"00"),VLOOKUP(Sheet1!I75,Sheet2!$A$2:$C$44,2,FALSE)&amp;TEXT(Sheet1!J75,"00")&amp;TEXT(Sheet1!K75,"00")&amp;IF(Sheet1!M75="手",TEXT(Sheet1!L75,"0"),TEXT(Sheet1!L75,"00"))))</f>
      </c>
      <c r="I67" s="2">
        <f>IF(Sheet1!N75="","",IF(VLOOKUP(Sheet1!N75,Sheet2!$A$2:$C$44,3,FALSE)&gt;=71,VLOOKUP(Sheet1!N75,Sheet2!$A$2:$C$44,2,FALSE)&amp;TEXT(Sheet1!P75,"00")&amp;TEXT(Sheet1!Q75,"00"),VLOOKUP(Sheet1!N75,Sheet2!$A$2:$C$44,2,FALSE)&amp;TEXT(Sheet1!O75,"00")&amp;TEXT(Sheet1!P75,"00")&amp;IF(Sheet1!R75="手",TEXT(Sheet1!Q75,"0"),TEXT(Sheet1!Q75,"00"))))</f>
      </c>
      <c r="J67" s="2">
        <f>IF(Sheet1!S75="","",IF(VLOOKUP(Sheet1!S75,Sheet2!$A$2:$C$44,3,FALSE)&gt;=71,VLOOKUP(Sheet1!S75,Sheet2!$A$2:$C$44,2,FALSE)&amp;TEXT(Sheet1!U75,"00")&amp;TEXT(Sheet1!V75,"00"),VLOOKUP(Sheet1!S75,Sheet2!$A$2:$C$44,2,FALSE)&amp;TEXT(Sheet1!T75,"00")&amp;TEXT(Sheet1!U75,"00")&amp;IF(Sheet1!W75="手",TEXT(Sheet1!V75,"0"),TEXT(Sheet1!V75,"00"))))</f>
      </c>
      <c r="K67" s="2">
        <f>IF(Sheet1!Z75="","","●")</f>
      </c>
      <c r="L67" s="2">
        <f>IF(Sheet1!AA75="","","▲")</f>
      </c>
      <c r="M67" s="2">
        <f>IF(Sheet1!AB75="","","★")</f>
      </c>
      <c r="N67" s="2">
        <f>IF(Sheet1!AC75="","","▼")</f>
      </c>
      <c r="O67" s="2">
        <f>IF(Sheet1!AD75="","",Sheet1!AD75)</f>
      </c>
    </row>
    <row r="68" spans="1:15" s="3" customFormat="1" ht="13.5">
      <c r="A68" s="2">
        <f aca="true" t="shared" si="2" ref="A68:A121">IF(B68="","",D68*100000000+F68*100+RIGHT(G68,2))</f>
      </c>
      <c r="B68" s="2">
        <f>IF(Sheet1!C76="","",IF(Sheet1!Y76=2,Sheet1!C76&amp;"      "&amp;Sheet1!D76&amp;" "&amp;Sheet1!G76,IF(Sheet1!Y76=3,Sheet1!C76&amp;"    "&amp;Sheet1!D76&amp;" "&amp;Sheet1!G76,IF(Sheet1!Y76=4,Sheet1!C76&amp;"  "&amp;Sheet1!D76&amp;" "&amp;Sheet1!G76,IF(Sheet1!Y76&gt;=5,Sheet1!C76&amp;Sheet1!D76&amp;" "&amp;Sheet1!G76,"")))))</f>
      </c>
      <c r="C68" s="2">
        <f>IF(Sheet1!E76="","",Sheet1!E76&amp;" "&amp;Sheet1!F76)</f>
      </c>
      <c r="D68" s="2">
        <f>IF(Sheet1!H76="","",IF(Sheet1!H76="女",2,1))</f>
      </c>
      <c r="E68" s="2">
        <f aca="true" t="shared" si="3" ref="E68:E121">IF(B68="","",28)</f>
      </c>
      <c r="F68" s="2">
        <f>IF(B68="","",280000+LEFT(Sheet1!$E$3,4))</f>
      </c>
      <c r="G68" s="2">
        <f>IF(Sheet1!B76="","",VALUE(Sheet1!B76))</f>
      </c>
      <c r="H68" s="2">
        <f>IF(Sheet1!I76="","",IF(VLOOKUP(Sheet1!I76,Sheet2!$A$2:$C$44,3,FALSE)&gt;=71,VLOOKUP(Sheet1!I76,Sheet2!$A$2:$C$44,2,FALSE)&amp;TEXT(Sheet1!K76,"00")&amp;TEXT(Sheet1!L76,"00"),VLOOKUP(Sheet1!I76,Sheet2!$A$2:$C$44,2,FALSE)&amp;TEXT(Sheet1!J76,"00")&amp;TEXT(Sheet1!K76,"00")&amp;IF(Sheet1!M76="手",TEXT(Sheet1!L76,"0"),TEXT(Sheet1!L76,"00"))))</f>
      </c>
      <c r="I68" s="2">
        <f>IF(Sheet1!N76="","",IF(VLOOKUP(Sheet1!N76,Sheet2!$A$2:$C$44,3,FALSE)&gt;=71,VLOOKUP(Sheet1!N76,Sheet2!$A$2:$C$44,2,FALSE)&amp;TEXT(Sheet1!P76,"00")&amp;TEXT(Sheet1!Q76,"00"),VLOOKUP(Sheet1!N76,Sheet2!$A$2:$C$44,2,FALSE)&amp;TEXT(Sheet1!O76,"00")&amp;TEXT(Sheet1!P76,"00")&amp;IF(Sheet1!R76="手",TEXT(Sheet1!Q76,"0"),TEXT(Sheet1!Q76,"00"))))</f>
      </c>
      <c r="J68" s="2">
        <f>IF(Sheet1!S76="","",IF(VLOOKUP(Sheet1!S76,Sheet2!$A$2:$C$44,3,FALSE)&gt;=71,VLOOKUP(Sheet1!S76,Sheet2!$A$2:$C$44,2,FALSE)&amp;TEXT(Sheet1!U76,"00")&amp;TEXT(Sheet1!V76,"00"),VLOOKUP(Sheet1!S76,Sheet2!$A$2:$C$44,2,FALSE)&amp;TEXT(Sheet1!T76,"00")&amp;TEXT(Sheet1!U76,"00")&amp;IF(Sheet1!W76="手",TEXT(Sheet1!V76,"0"),TEXT(Sheet1!V76,"00"))))</f>
      </c>
      <c r="K68" s="2">
        <f>IF(Sheet1!Z76="","","●")</f>
      </c>
      <c r="L68" s="2">
        <f>IF(Sheet1!AA76="","","▲")</f>
      </c>
      <c r="M68" s="2">
        <f>IF(Sheet1!AB76="","","★")</f>
      </c>
      <c r="N68" s="2">
        <f>IF(Sheet1!AC76="","","▼")</f>
      </c>
      <c r="O68" s="2">
        <f>IF(Sheet1!AD76="","",Sheet1!AD76)</f>
      </c>
    </row>
    <row r="69" spans="1:15" s="3" customFormat="1" ht="13.5">
      <c r="A69" s="2">
        <f t="shared" si="2"/>
      </c>
      <c r="B69" s="2">
        <f>IF(Sheet1!C77="","",IF(Sheet1!Y77=2,Sheet1!C77&amp;"      "&amp;Sheet1!D77&amp;" "&amp;Sheet1!G77,IF(Sheet1!Y77=3,Sheet1!C77&amp;"    "&amp;Sheet1!D77&amp;" "&amp;Sheet1!G77,IF(Sheet1!Y77=4,Sheet1!C77&amp;"  "&amp;Sheet1!D77&amp;" "&amp;Sheet1!G77,IF(Sheet1!Y77&gt;=5,Sheet1!C77&amp;Sheet1!D77&amp;" "&amp;Sheet1!G77,"")))))</f>
      </c>
      <c r="C69" s="2">
        <f>IF(Sheet1!E77="","",Sheet1!E77&amp;" "&amp;Sheet1!F77)</f>
      </c>
      <c r="D69" s="2">
        <f>IF(Sheet1!H77="","",IF(Sheet1!H77="女",2,1))</f>
      </c>
      <c r="E69" s="2">
        <f t="shared" si="3"/>
      </c>
      <c r="F69" s="2">
        <f>IF(B69="","",280000+LEFT(Sheet1!$E$3,4))</f>
      </c>
      <c r="G69" s="2">
        <f>IF(Sheet1!B77="","",VALUE(Sheet1!B77))</f>
      </c>
      <c r="H69" s="2">
        <f>IF(Sheet1!I77="","",IF(VLOOKUP(Sheet1!I77,Sheet2!$A$2:$C$44,3,FALSE)&gt;=71,VLOOKUP(Sheet1!I77,Sheet2!$A$2:$C$44,2,FALSE)&amp;TEXT(Sheet1!K77,"00")&amp;TEXT(Sheet1!L77,"00"),VLOOKUP(Sheet1!I77,Sheet2!$A$2:$C$44,2,FALSE)&amp;TEXT(Sheet1!J77,"00")&amp;TEXT(Sheet1!K77,"00")&amp;IF(Sheet1!M77="手",TEXT(Sheet1!L77,"0"),TEXT(Sheet1!L77,"00"))))</f>
      </c>
      <c r="I69" s="2">
        <f>IF(Sheet1!N77="","",IF(VLOOKUP(Sheet1!N77,Sheet2!$A$2:$C$44,3,FALSE)&gt;=71,VLOOKUP(Sheet1!N77,Sheet2!$A$2:$C$44,2,FALSE)&amp;TEXT(Sheet1!P77,"00")&amp;TEXT(Sheet1!Q77,"00"),VLOOKUP(Sheet1!N77,Sheet2!$A$2:$C$44,2,FALSE)&amp;TEXT(Sheet1!O77,"00")&amp;TEXT(Sheet1!P77,"00")&amp;IF(Sheet1!R77="手",TEXT(Sheet1!Q77,"0"),TEXT(Sheet1!Q77,"00"))))</f>
      </c>
      <c r="J69" s="2">
        <f>IF(Sheet1!S77="","",IF(VLOOKUP(Sheet1!S77,Sheet2!$A$2:$C$44,3,FALSE)&gt;=71,VLOOKUP(Sheet1!S77,Sheet2!$A$2:$C$44,2,FALSE)&amp;TEXT(Sheet1!U77,"00")&amp;TEXT(Sheet1!V77,"00"),VLOOKUP(Sheet1!S77,Sheet2!$A$2:$C$44,2,FALSE)&amp;TEXT(Sheet1!T77,"00")&amp;TEXT(Sheet1!U77,"00")&amp;IF(Sheet1!W77="手",TEXT(Sheet1!V77,"0"),TEXT(Sheet1!V77,"00"))))</f>
      </c>
      <c r="K69" s="2">
        <f>IF(Sheet1!Z77="","","●")</f>
      </c>
      <c r="L69" s="2">
        <f>IF(Sheet1!AA77="","","▲")</f>
      </c>
      <c r="M69" s="2">
        <f>IF(Sheet1!AB77="","","★")</f>
      </c>
      <c r="N69" s="2">
        <f>IF(Sheet1!AC77="","","▼")</f>
      </c>
      <c r="O69" s="2">
        <f>IF(Sheet1!AD77="","",Sheet1!AD77)</f>
      </c>
    </row>
    <row r="70" spans="1:15" s="3" customFormat="1" ht="13.5">
      <c r="A70" s="2">
        <f t="shared" si="2"/>
      </c>
      <c r="B70" s="2">
        <f>IF(Sheet1!C78="","",IF(Sheet1!Y78=2,Sheet1!C78&amp;"      "&amp;Sheet1!D78&amp;" "&amp;Sheet1!G78,IF(Sheet1!Y78=3,Sheet1!C78&amp;"    "&amp;Sheet1!D78&amp;" "&amp;Sheet1!G78,IF(Sheet1!Y78=4,Sheet1!C78&amp;"  "&amp;Sheet1!D78&amp;" "&amp;Sheet1!G78,IF(Sheet1!Y78&gt;=5,Sheet1!C78&amp;Sheet1!D78&amp;" "&amp;Sheet1!G78,"")))))</f>
      </c>
      <c r="C70" s="2">
        <f>IF(Sheet1!E78="","",Sheet1!E78&amp;" "&amp;Sheet1!F78)</f>
      </c>
      <c r="D70" s="2">
        <f>IF(Sheet1!H78="","",IF(Sheet1!H78="女",2,1))</f>
      </c>
      <c r="E70" s="2">
        <f t="shared" si="3"/>
      </c>
      <c r="F70" s="2">
        <f>IF(B70="","",280000+LEFT(Sheet1!$E$3,4))</f>
      </c>
      <c r="G70" s="2">
        <f>IF(Sheet1!B78="","",VALUE(Sheet1!B78))</f>
      </c>
      <c r="H70" s="2">
        <f>IF(Sheet1!I78="","",IF(VLOOKUP(Sheet1!I78,Sheet2!$A$2:$C$44,3,FALSE)&gt;=71,VLOOKUP(Sheet1!I78,Sheet2!$A$2:$C$44,2,FALSE)&amp;TEXT(Sheet1!K78,"00")&amp;TEXT(Sheet1!L78,"00"),VLOOKUP(Sheet1!I78,Sheet2!$A$2:$C$44,2,FALSE)&amp;TEXT(Sheet1!J78,"00")&amp;TEXT(Sheet1!K78,"00")&amp;IF(Sheet1!M78="手",TEXT(Sheet1!L78,"0"),TEXT(Sheet1!L78,"00"))))</f>
      </c>
      <c r="I70" s="2">
        <f>IF(Sheet1!N78="","",IF(VLOOKUP(Sheet1!N78,Sheet2!$A$2:$C$44,3,FALSE)&gt;=71,VLOOKUP(Sheet1!N78,Sheet2!$A$2:$C$44,2,FALSE)&amp;TEXT(Sheet1!P78,"00")&amp;TEXT(Sheet1!Q78,"00"),VLOOKUP(Sheet1!N78,Sheet2!$A$2:$C$44,2,FALSE)&amp;TEXT(Sheet1!O78,"00")&amp;TEXT(Sheet1!P78,"00")&amp;IF(Sheet1!R78="手",TEXT(Sheet1!Q78,"0"),TEXT(Sheet1!Q78,"00"))))</f>
      </c>
      <c r="J70" s="2">
        <f>IF(Sheet1!S78="","",IF(VLOOKUP(Sheet1!S78,Sheet2!$A$2:$C$44,3,FALSE)&gt;=71,VLOOKUP(Sheet1!S78,Sheet2!$A$2:$C$44,2,FALSE)&amp;TEXT(Sheet1!U78,"00")&amp;TEXT(Sheet1!V78,"00"),VLOOKUP(Sheet1!S78,Sheet2!$A$2:$C$44,2,FALSE)&amp;TEXT(Sheet1!T78,"00")&amp;TEXT(Sheet1!U78,"00")&amp;IF(Sheet1!W78="手",TEXT(Sheet1!V78,"0"),TEXT(Sheet1!V78,"00"))))</f>
      </c>
      <c r="K70" s="2">
        <f>IF(Sheet1!Z78="","","●")</f>
      </c>
      <c r="L70" s="2">
        <f>IF(Sheet1!AA78="","","▲")</f>
      </c>
      <c r="M70" s="2">
        <f>IF(Sheet1!AB78="","","★")</f>
      </c>
      <c r="N70" s="2">
        <f>IF(Sheet1!AC78="","","▼")</f>
      </c>
      <c r="O70" s="2">
        <f>IF(Sheet1!AD78="","",Sheet1!AD78)</f>
      </c>
    </row>
    <row r="71" spans="1:15" s="3" customFormat="1" ht="13.5">
      <c r="A71" s="2">
        <f t="shared" si="2"/>
      </c>
      <c r="B71" s="2">
        <f>IF(Sheet1!C79="","",IF(Sheet1!Y79=2,Sheet1!C79&amp;"      "&amp;Sheet1!D79&amp;" "&amp;Sheet1!G79,IF(Sheet1!Y79=3,Sheet1!C79&amp;"    "&amp;Sheet1!D79&amp;" "&amp;Sheet1!G79,IF(Sheet1!Y79=4,Sheet1!C79&amp;"  "&amp;Sheet1!D79&amp;" "&amp;Sheet1!G79,IF(Sheet1!Y79&gt;=5,Sheet1!C79&amp;Sheet1!D79&amp;" "&amp;Sheet1!G79,"")))))</f>
      </c>
      <c r="C71" s="2">
        <f>IF(Sheet1!E79="","",Sheet1!E79&amp;" "&amp;Sheet1!F79)</f>
      </c>
      <c r="D71" s="2">
        <f>IF(Sheet1!H79="","",IF(Sheet1!H79="女",2,1))</f>
      </c>
      <c r="E71" s="2">
        <f t="shared" si="3"/>
      </c>
      <c r="F71" s="2">
        <f>IF(B71="","",280000+LEFT(Sheet1!$E$3,4))</f>
      </c>
      <c r="G71" s="2">
        <f>IF(Sheet1!B79="","",VALUE(Sheet1!B79))</f>
      </c>
      <c r="H71" s="2">
        <f>IF(Sheet1!I79="","",IF(VLOOKUP(Sheet1!I79,Sheet2!$A$2:$C$44,3,FALSE)&gt;=71,VLOOKUP(Sheet1!I79,Sheet2!$A$2:$C$44,2,FALSE)&amp;TEXT(Sheet1!K79,"00")&amp;TEXT(Sheet1!L79,"00"),VLOOKUP(Sheet1!I79,Sheet2!$A$2:$C$44,2,FALSE)&amp;TEXT(Sheet1!J79,"00")&amp;TEXT(Sheet1!K79,"00")&amp;IF(Sheet1!M79="手",TEXT(Sheet1!L79,"0"),TEXT(Sheet1!L79,"00"))))</f>
      </c>
      <c r="I71" s="2">
        <f>IF(Sheet1!N79="","",IF(VLOOKUP(Sheet1!N79,Sheet2!$A$2:$C$44,3,FALSE)&gt;=71,VLOOKUP(Sheet1!N79,Sheet2!$A$2:$C$44,2,FALSE)&amp;TEXT(Sheet1!P79,"00")&amp;TEXT(Sheet1!Q79,"00"),VLOOKUP(Sheet1!N79,Sheet2!$A$2:$C$44,2,FALSE)&amp;TEXT(Sheet1!O79,"00")&amp;TEXT(Sheet1!P79,"00")&amp;IF(Sheet1!R79="手",TEXT(Sheet1!Q79,"0"),TEXT(Sheet1!Q79,"00"))))</f>
      </c>
      <c r="J71" s="2">
        <f>IF(Sheet1!S79="","",IF(VLOOKUP(Sheet1!S79,Sheet2!$A$2:$C$44,3,FALSE)&gt;=71,VLOOKUP(Sheet1!S79,Sheet2!$A$2:$C$44,2,FALSE)&amp;TEXT(Sheet1!U79,"00")&amp;TEXT(Sheet1!V79,"00"),VLOOKUP(Sheet1!S79,Sheet2!$A$2:$C$44,2,FALSE)&amp;TEXT(Sheet1!T79,"00")&amp;TEXT(Sheet1!U79,"00")&amp;IF(Sheet1!W79="手",TEXT(Sheet1!V79,"0"),TEXT(Sheet1!V79,"00"))))</f>
      </c>
      <c r="K71" s="2">
        <f>IF(Sheet1!Z79="","","●")</f>
      </c>
      <c r="L71" s="2">
        <f>IF(Sheet1!AA79="","","▲")</f>
      </c>
      <c r="M71" s="2">
        <f>IF(Sheet1!AB79="","","★")</f>
      </c>
      <c r="N71" s="2">
        <f>IF(Sheet1!AC79="","","▼")</f>
      </c>
      <c r="O71" s="2">
        <f>IF(Sheet1!AD79="","",Sheet1!AD79)</f>
      </c>
    </row>
    <row r="72" spans="1:15" s="3" customFormat="1" ht="13.5">
      <c r="A72" s="2">
        <f t="shared" si="2"/>
      </c>
      <c r="B72" s="2">
        <f>IF(Sheet1!C80="","",IF(Sheet1!Y80=2,Sheet1!C80&amp;"      "&amp;Sheet1!D80&amp;" "&amp;Sheet1!G80,IF(Sheet1!Y80=3,Sheet1!C80&amp;"    "&amp;Sheet1!D80&amp;" "&amp;Sheet1!G80,IF(Sheet1!Y80=4,Sheet1!C80&amp;"  "&amp;Sheet1!D80&amp;" "&amp;Sheet1!G80,IF(Sheet1!Y80&gt;=5,Sheet1!C80&amp;Sheet1!D80&amp;" "&amp;Sheet1!G80,"")))))</f>
      </c>
      <c r="C72" s="2">
        <f>IF(Sheet1!E80="","",Sheet1!E80&amp;" "&amp;Sheet1!F80)</f>
      </c>
      <c r="D72" s="2">
        <f>IF(Sheet1!H80="","",IF(Sheet1!H80="女",2,1))</f>
      </c>
      <c r="E72" s="2">
        <f t="shared" si="3"/>
      </c>
      <c r="F72" s="2">
        <f>IF(B72="","",280000+LEFT(Sheet1!$E$3,4))</f>
      </c>
      <c r="G72" s="2">
        <f>IF(Sheet1!B80="","",VALUE(Sheet1!B80))</f>
      </c>
      <c r="H72" s="2">
        <f>IF(Sheet1!I80="","",IF(VLOOKUP(Sheet1!I80,Sheet2!$A$2:$C$44,3,FALSE)&gt;=71,VLOOKUP(Sheet1!I80,Sheet2!$A$2:$C$44,2,FALSE)&amp;TEXT(Sheet1!K80,"00")&amp;TEXT(Sheet1!L80,"00"),VLOOKUP(Sheet1!I80,Sheet2!$A$2:$C$44,2,FALSE)&amp;TEXT(Sheet1!J80,"00")&amp;TEXT(Sheet1!K80,"00")&amp;IF(Sheet1!M80="手",TEXT(Sheet1!L80,"0"),TEXT(Sheet1!L80,"00"))))</f>
      </c>
      <c r="I72" s="2">
        <f>IF(Sheet1!N80="","",IF(VLOOKUP(Sheet1!N80,Sheet2!$A$2:$C$44,3,FALSE)&gt;=71,VLOOKUP(Sheet1!N80,Sheet2!$A$2:$C$44,2,FALSE)&amp;TEXT(Sheet1!P80,"00")&amp;TEXT(Sheet1!Q80,"00"),VLOOKUP(Sheet1!N80,Sheet2!$A$2:$C$44,2,FALSE)&amp;TEXT(Sheet1!O80,"00")&amp;TEXT(Sheet1!P80,"00")&amp;IF(Sheet1!R80="手",TEXT(Sheet1!Q80,"0"),TEXT(Sheet1!Q80,"00"))))</f>
      </c>
      <c r="J72" s="2">
        <f>IF(Sheet1!S80="","",IF(VLOOKUP(Sheet1!S80,Sheet2!$A$2:$C$44,3,FALSE)&gt;=71,VLOOKUP(Sheet1!S80,Sheet2!$A$2:$C$44,2,FALSE)&amp;TEXT(Sheet1!U80,"00")&amp;TEXT(Sheet1!V80,"00"),VLOOKUP(Sheet1!S80,Sheet2!$A$2:$C$44,2,FALSE)&amp;TEXT(Sheet1!T80,"00")&amp;TEXT(Sheet1!U80,"00")&amp;IF(Sheet1!W80="手",TEXT(Sheet1!V80,"0"),TEXT(Sheet1!V80,"00"))))</f>
      </c>
      <c r="K72" s="2">
        <f>IF(Sheet1!Z80="","","●")</f>
      </c>
      <c r="L72" s="2">
        <f>IF(Sheet1!AA80="","","▲")</f>
      </c>
      <c r="M72" s="2">
        <f>IF(Sheet1!AB80="","","★")</f>
      </c>
      <c r="N72" s="2">
        <f>IF(Sheet1!AC80="","","▼")</f>
      </c>
      <c r="O72" s="2">
        <f>IF(Sheet1!AD80="","",Sheet1!AD80)</f>
      </c>
    </row>
    <row r="73" spans="1:15" s="3" customFormat="1" ht="13.5">
      <c r="A73" s="2">
        <f t="shared" si="2"/>
      </c>
      <c r="B73" s="2">
        <f>IF(Sheet1!C81="","",IF(Sheet1!Y81=2,Sheet1!C81&amp;"      "&amp;Sheet1!D81&amp;" "&amp;Sheet1!G81,IF(Sheet1!Y81=3,Sheet1!C81&amp;"    "&amp;Sheet1!D81&amp;" "&amp;Sheet1!G81,IF(Sheet1!Y81=4,Sheet1!C81&amp;"  "&amp;Sheet1!D81&amp;" "&amp;Sheet1!G81,IF(Sheet1!Y81&gt;=5,Sheet1!C81&amp;Sheet1!D81&amp;" "&amp;Sheet1!G81,"")))))</f>
      </c>
      <c r="C73" s="2">
        <f>IF(Sheet1!E81="","",Sheet1!E81&amp;" "&amp;Sheet1!F81)</f>
      </c>
      <c r="D73" s="2">
        <f>IF(Sheet1!H81="","",IF(Sheet1!H81="女",2,1))</f>
      </c>
      <c r="E73" s="2">
        <f t="shared" si="3"/>
      </c>
      <c r="F73" s="2">
        <f>IF(B73="","",280000+LEFT(Sheet1!$E$3,4))</f>
      </c>
      <c r="G73" s="2">
        <f>IF(Sheet1!B81="","",VALUE(Sheet1!B81))</f>
      </c>
      <c r="H73" s="2">
        <f>IF(Sheet1!I81="","",IF(VLOOKUP(Sheet1!I81,Sheet2!$A$2:$C$44,3,FALSE)&gt;=71,VLOOKUP(Sheet1!I81,Sheet2!$A$2:$C$44,2,FALSE)&amp;TEXT(Sheet1!K81,"00")&amp;TEXT(Sheet1!L81,"00"),VLOOKUP(Sheet1!I81,Sheet2!$A$2:$C$44,2,FALSE)&amp;TEXT(Sheet1!J81,"00")&amp;TEXT(Sheet1!K81,"00")&amp;IF(Sheet1!M81="手",TEXT(Sheet1!L81,"0"),TEXT(Sheet1!L81,"00"))))</f>
      </c>
      <c r="I73" s="2">
        <f>IF(Sheet1!N81="","",IF(VLOOKUP(Sheet1!N81,Sheet2!$A$2:$C$44,3,FALSE)&gt;=71,VLOOKUP(Sheet1!N81,Sheet2!$A$2:$C$44,2,FALSE)&amp;TEXT(Sheet1!P81,"00")&amp;TEXT(Sheet1!Q81,"00"),VLOOKUP(Sheet1!N81,Sheet2!$A$2:$C$44,2,FALSE)&amp;TEXT(Sheet1!O81,"00")&amp;TEXT(Sheet1!P81,"00")&amp;IF(Sheet1!R81="手",TEXT(Sheet1!Q81,"0"),TEXT(Sheet1!Q81,"00"))))</f>
      </c>
      <c r="J73" s="2">
        <f>IF(Sheet1!S81="","",IF(VLOOKUP(Sheet1!S81,Sheet2!$A$2:$C$44,3,FALSE)&gt;=71,VLOOKUP(Sheet1!S81,Sheet2!$A$2:$C$44,2,FALSE)&amp;TEXT(Sheet1!U81,"00")&amp;TEXT(Sheet1!V81,"00"),VLOOKUP(Sheet1!S81,Sheet2!$A$2:$C$44,2,FALSE)&amp;TEXT(Sheet1!T81,"00")&amp;TEXT(Sheet1!U81,"00")&amp;IF(Sheet1!W81="手",TEXT(Sheet1!V81,"0"),TEXT(Sheet1!V81,"00"))))</f>
      </c>
      <c r="K73" s="2">
        <f>IF(Sheet1!Z81="","","●")</f>
      </c>
      <c r="L73" s="2">
        <f>IF(Sheet1!AA81="","","▲")</f>
      </c>
      <c r="M73" s="2">
        <f>IF(Sheet1!AB81="","","★")</f>
      </c>
      <c r="N73" s="2">
        <f>IF(Sheet1!AC81="","","▼")</f>
      </c>
      <c r="O73" s="2">
        <f>IF(Sheet1!AD81="","",Sheet1!AD81)</f>
      </c>
    </row>
    <row r="74" spans="1:15" s="3" customFormat="1" ht="13.5">
      <c r="A74" s="2">
        <f t="shared" si="2"/>
      </c>
      <c r="B74" s="2">
        <f>IF(Sheet1!C82="","",IF(Sheet1!Y82=2,Sheet1!C82&amp;"      "&amp;Sheet1!D82&amp;" "&amp;Sheet1!G82,IF(Sheet1!Y82=3,Sheet1!C82&amp;"    "&amp;Sheet1!D82&amp;" "&amp;Sheet1!G82,IF(Sheet1!Y82=4,Sheet1!C82&amp;"  "&amp;Sheet1!D82&amp;" "&amp;Sheet1!G82,IF(Sheet1!Y82&gt;=5,Sheet1!C82&amp;Sheet1!D82&amp;" "&amp;Sheet1!G82,"")))))</f>
      </c>
      <c r="C74" s="2">
        <f>IF(Sheet1!E82="","",Sheet1!E82&amp;" "&amp;Sheet1!F82)</f>
      </c>
      <c r="D74" s="2">
        <f>IF(Sheet1!H82="","",IF(Sheet1!H82="女",2,1))</f>
      </c>
      <c r="E74" s="2">
        <f t="shared" si="3"/>
      </c>
      <c r="F74" s="2">
        <f>IF(B74="","",280000+LEFT(Sheet1!$E$3,4))</f>
      </c>
      <c r="G74" s="2">
        <f>IF(Sheet1!B82="","",VALUE(Sheet1!B82))</f>
      </c>
      <c r="H74" s="2">
        <f>IF(Sheet1!I82="","",IF(VLOOKUP(Sheet1!I82,Sheet2!$A$2:$C$44,3,FALSE)&gt;=71,VLOOKUP(Sheet1!I82,Sheet2!$A$2:$C$44,2,FALSE)&amp;TEXT(Sheet1!K82,"00")&amp;TEXT(Sheet1!L82,"00"),VLOOKUP(Sheet1!I82,Sheet2!$A$2:$C$44,2,FALSE)&amp;TEXT(Sheet1!J82,"00")&amp;TEXT(Sheet1!K82,"00")&amp;IF(Sheet1!M82="手",TEXT(Sheet1!L82,"0"),TEXT(Sheet1!L82,"00"))))</f>
      </c>
      <c r="I74" s="2">
        <f>IF(Sheet1!N82="","",IF(VLOOKUP(Sheet1!N82,Sheet2!$A$2:$C$44,3,FALSE)&gt;=71,VLOOKUP(Sheet1!N82,Sheet2!$A$2:$C$44,2,FALSE)&amp;TEXT(Sheet1!P82,"00")&amp;TEXT(Sheet1!Q82,"00"),VLOOKUP(Sheet1!N82,Sheet2!$A$2:$C$44,2,FALSE)&amp;TEXT(Sheet1!O82,"00")&amp;TEXT(Sheet1!P82,"00")&amp;IF(Sheet1!R82="手",TEXT(Sheet1!Q82,"0"),TEXT(Sheet1!Q82,"00"))))</f>
      </c>
      <c r="J74" s="2">
        <f>IF(Sheet1!S82="","",IF(VLOOKUP(Sheet1!S82,Sheet2!$A$2:$C$44,3,FALSE)&gt;=71,VLOOKUP(Sheet1!S82,Sheet2!$A$2:$C$44,2,FALSE)&amp;TEXT(Sheet1!U82,"00")&amp;TEXT(Sheet1!V82,"00"),VLOOKUP(Sheet1!S82,Sheet2!$A$2:$C$44,2,FALSE)&amp;TEXT(Sheet1!T82,"00")&amp;TEXT(Sheet1!U82,"00")&amp;IF(Sheet1!W82="手",TEXT(Sheet1!V82,"0"),TEXT(Sheet1!V82,"00"))))</f>
      </c>
      <c r="K74" s="2">
        <f>IF(Sheet1!Z82="","","●")</f>
      </c>
      <c r="L74" s="2">
        <f>IF(Sheet1!AA82="","","▲")</f>
      </c>
      <c r="M74" s="2">
        <f>IF(Sheet1!AB82="","","★")</f>
      </c>
      <c r="N74" s="2">
        <f>IF(Sheet1!AC82="","","▼")</f>
      </c>
      <c r="O74" s="2">
        <f>IF(Sheet1!AD82="","",Sheet1!AD82)</f>
      </c>
    </row>
    <row r="75" spans="1:15" s="3" customFormat="1" ht="13.5">
      <c r="A75" s="2">
        <f t="shared" si="2"/>
      </c>
      <c r="B75" s="2">
        <f>IF(Sheet1!C83="","",IF(Sheet1!Y83=2,Sheet1!C83&amp;"      "&amp;Sheet1!D83&amp;" "&amp;Sheet1!G83,IF(Sheet1!Y83=3,Sheet1!C83&amp;"    "&amp;Sheet1!D83&amp;" "&amp;Sheet1!G83,IF(Sheet1!Y83=4,Sheet1!C83&amp;"  "&amp;Sheet1!D83&amp;" "&amp;Sheet1!G83,IF(Sheet1!Y83&gt;=5,Sheet1!C83&amp;Sheet1!D83&amp;" "&amp;Sheet1!G83,"")))))</f>
      </c>
      <c r="C75" s="2">
        <f>IF(Sheet1!E83="","",Sheet1!E83&amp;" "&amp;Sheet1!F83)</f>
      </c>
      <c r="D75" s="2">
        <f>IF(Sheet1!H83="","",IF(Sheet1!H83="女",2,1))</f>
      </c>
      <c r="E75" s="2">
        <f t="shared" si="3"/>
      </c>
      <c r="F75" s="2">
        <f>IF(B75="","",280000+LEFT(Sheet1!$E$3,4))</f>
      </c>
      <c r="G75" s="2">
        <f>IF(Sheet1!B83="","",VALUE(Sheet1!B83))</f>
      </c>
      <c r="H75" s="2">
        <f>IF(Sheet1!I83="","",IF(VLOOKUP(Sheet1!I83,Sheet2!$A$2:$C$44,3,FALSE)&gt;=71,VLOOKUP(Sheet1!I83,Sheet2!$A$2:$C$44,2,FALSE)&amp;TEXT(Sheet1!K83,"00")&amp;TEXT(Sheet1!L83,"00"),VLOOKUP(Sheet1!I83,Sheet2!$A$2:$C$44,2,FALSE)&amp;TEXT(Sheet1!J83,"00")&amp;TEXT(Sheet1!K83,"00")&amp;IF(Sheet1!M83="手",TEXT(Sheet1!L83,"0"),TEXT(Sheet1!L83,"00"))))</f>
      </c>
      <c r="I75" s="2">
        <f>IF(Sheet1!N83="","",IF(VLOOKUP(Sheet1!N83,Sheet2!$A$2:$C$44,3,FALSE)&gt;=71,VLOOKUP(Sheet1!N83,Sheet2!$A$2:$C$44,2,FALSE)&amp;TEXT(Sheet1!P83,"00")&amp;TEXT(Sheet1!Q83,"00"),VLOOKUP(Sheet1!N83,Sheet2!$A$2:$C$44,2,FALSE)&amp;TEXT(Sheet1!O83,"00")&amp;TEXT(Sheet1!P83,"00")&amp;IF(Sheet1!R83="手",TEXT(Sheet1!Q83,"0"),TEXT(Sheet1!Q83,"00"))))</f>
      </c>
      <c r="J75" s="2">
        <f>IF(Sheet1!S83="","",IF(VLOOKUP(Sheet1!S83,Sheet2!$A$2:$C$44,3,FALSE)&gt;=71,VLOOKUP(Sheet1!S83,Sheet2!$A$2:$C$44,2,FALSE)&amp;TEXT(Sheet1!U83,"00")&amp;TEXT(Sheet1!V83,"00"),VLOOKUP(Sheet1!S83,Sheet2!$A$2:$C$44,2,FALSE)&amp;TEXT(Sheet1!T83,"00")&amp;TEXT(Sheet1!U83,"00")&amp;IF(Sheet1!W83="手",TEXT(Sheet1!V83,"0"),TEXT(Sheet1!V83,"00"))))</f>
      </c>
      <c r="K75" s="2">
        <f>IF(Sheet1!Z83="","","●")</f>
      </c>
      <c r="L75" s="2">
        <f>IF(Sheet1!AA83="","","▲")</f>
      </c>
      <c r="M75" s="2">
        <f>IF(Sheet1!AB83="","","★")</f>
      </c>
      <c r="N75" s="2">
        <f>IF(Sheet1!AC83="","","▼")</f>
      </c>
      <c r="O75" s="2">
        <f>IF(Sheet1!AD83="","",Sheet1!AD83)</f>
      </c>
    </row>
    <row r="76" spans="1:15" s="3" customFormat="1" ht="13.5">
      <c r="A76" s="2">
        <f t="shared" si="2"/>
      </c>
      <c r="B76" s="2">
        <f>IF(Sheet1!C84="","",IF(Sheet1!Y84=2,Sheet1!C84&amp;"      "&amp;Sheet1!D84&amp;" "&amp;Sheet1!G84,IF(Sheet1!Y84=3,Sheet1!C84&amp;"    "&amp;Sheet1!D84&amp;" "&amp;Sheet1!G84,IF(Sheet1!Y84=4,Sheet1!C84&amp;"  "&amp;Sheet1!D84&amp;" "&amp;Sheet1!G84,IF(Sheet1!Y84&gt;=5,Sheet1!C84&amp;Sheet1!D84&amp;" "&amp;Sheet1!G84,"")))))</f>
      </c>
      <c r="C76" s="2">
        <f>IF(Sheet1!E84="","",Sheet1!E84&amp;" "&amp;Sheet1!F84)</f>
      </c>
      <c r="D76" s="2">
        <f>IF(Sheet1!H84="","",IF(Sheet1!H84="女",2,1))</f>
      </c>
      <c r="E76" s="2">
        <f t="shared" si="3"/>
      </c>
      <c r="F76" s="2">
        <f>IF(B76="","",280000+LEFT(Sheet1!$E$3,4))</f>
      </c>
      <c r="G76" s="2">
        <f>IF(Sheet1!B84="","",VALUE(Sheet1!B84))</f>
      </c>
      <c r="H76" s="2">
        <f>IF(Sheet1!I84="","",IF(VLOOKUP(Sheet1!I84,Sheet2!$A$2:$C$44,3,FALSE)&gt;=71,VLOOKUP(Sheet1!I84,Sheet2!$A$2:$C$44,2,FALSE)&amp;TEXT(Sheet1!K84,"00")&amp;TEXT(Sheet1!L84,"00"),VLOOKUP(Sheet1!I84,Sheet2!$A$2:$C$44,2,FALSE)&amp;TEXT(Sheet1!J84,"00")&amp;TEXT(Sheet1!K84,"00")&amp;IF(Sheet1!M84="手",TEXT(Sheet1!L84,"0"),TEXT(Sheet1!L84,"00"))))</f>
      </c>
      <c r="I76" s="2">
        <f>IF(Sheet1!N84="","",IF(VLOOKUP(Sheet1!N84,Sheet2!$A$2:$C$44,3,FALSE)&gt;=71,VLOOKUP(Sheet1!N84,Sheet2!$A$2:$C$44,2,FALSE)&amp;TEXT(Sheet1!P84,"00")&amp;TEXT(Sheet1!Q84,"00"),VLOOKUP(Sheet1!N84,Sheet2!$A$2:$C$44,2,FALSE)&amp;TEXT(Sheet1!O84,"00")&amp;TEXT(Sheet1!P84,"00")&amp;IF(Sheet1!R84="手",TEXT(Sheet1!Q84,"0"),TEXT(Sheet1!Q84,"00"))))</f>
      </c>
      <c r="J76" s="2">
        <f>IF(Sheet1!S84="","",IF(VLOOKUP(Sheet1!S84,Sheet2!$A$2:$C$44,3,FALSE)&gt;=71,VLOOKUP(Sheet1!S84,Sheet2!$A$2:$C$44,2,FALSE)&amp;TEXT(Sheet1!U84,"00")&amp;TEXT(Sheet1!V84,"00"),VLOOKUP(Sheet1!S84,Sheet2!$A$2:$C$44,2,FALSE)&amp;TEXT(Sheet1!T84,"00")&amp;TEXT(Sheet1!U84,"00")&amp;IF(Sheet1!W84="手",TEXT(Sheet1!V84,"0"),TEXT(Sheet1!V84,"00"))))</f>
      </c>
      <c r="K76" s="2">
        <f>IF(Sheet1!Z84="","","●")</f>
      </c>
      <c r="L76" s="2">
        <f>IF(Sheet1!AA84="","","▲")</f>
      </c>
      <c r="M76" s="2">
        <f>IF(Sheet1!AB84="","","★")</f>
      </c>
      <c r="N76" s="2">
        <f>IF(Sheet1!AC84="","","▼")</f>
      </c>
      <c r="O76" s="2">
        <f>IF(Sheet1!AD84="","",Sheet1!AD84)</f>
      </c>
    </row>
    <row r="77" spans="1:15" s="3" customFormat="1" ht="13.5">
      <c r="A77" s="2">
        <f t="shared" si="2"/>
      </c>
      <c r="B77" s="2">
        <f>IF(Sheet1!C85="","",IF(Sheet1!Y85=2,Sheet1!C85&amp;"      "&amp;Sheet1!D85&amp;" "&amp;Sheet1!G85,IF(Sheet1!Y85=3,Sheet1!C85&amp;"    "&amp;Sheet1!D85&amp;" "&amp;Sheet1!G85,IF(Sheet1!Y85=4,Sheet1!C85&amp;"  "&amp;Sheet1!D85&amp;" "&amp;Sheet1!G85,IF(Sheet1!Y85&gt;=5,Sheet1!C85&amp;Sheet1!D85&amp;" "&amp;Sheet1!G85,"")))))</f>
      </c>
      <c r="C77" s="2">
        <f>IF(Sheet1!E85="","",Sheet1!E85&amp;" "&amp;Sheet1!F85)</f>
      </c>
      <c r="D77" s="2">
        <f>IF(Sheet1!H85="","",IF(Sheet1!H85="女",2,1))</f>
      </c>
      <c r="E77" s="2">
        <f t="shared" si="3"/>
      </c>
      <c r="F77" s="2">
        <f>IF(B77="","",280000+LEFT(Sheet1!$E$3,4))</f>
      </c>
      <c r="G77" s="2">
        <f>IF(Sheet1!B85="","",VALUE(Sheet1!B85))</f>
      </c>
      <c r="H77" s="2">
        <f>IF(Sheet1!I85="","",IF(VLOOKUP(Sheet1!I85,Sheet2!$A$2:$C$44,3,FALSE)&gt;=71,VLOOKUP(Sheet1!I85,Sheet2!$A$2:$C$44,2,FALSE)&amp;TEXT(Sheet1!K85,"00")&amp;TEXT(Sheet1!L85,"00"),VLOOKUP(Sheet1!I85,Sheet2!$A$2:$C$44,2,FALSE)&amp;TEXT(Sheet1!J85,"00")&amp;TEXT(Sheet1!K85,"00")&amp;IF(Sheet1!M85="手",TEXT(Sheet1!L85,"0"),TEXT(Sheet1!L85,"00"))))</f>
      </c>
      <c r="I77" s="2">
        <f>IF(Sheet1!N85="","",IF(VLOOKUP(Sheet1!N85,Sheet2!$A$2:$C$44,3,FALSE)&gt;=71,VLOOKUP(Sheet1!N85,Sheet2!$A$2:$C$44,2,FALSE)&amp;TEXT(Sheet1!P85,"00")&amp;TEXT(Sheet1!Q85,"00"),VLOOKUP(Sheet1!N85,Sheet2!$A$2:$C$44,2,FALSE)&amp;TEXT(Sheet1!O85,"00")&amp;TEXT(Sheet1!P85,"00")&amp;IF(Sheet1!R85="手",TEXT(Sheet1!Q85,"0"),TEXT(Sheet1!Q85,"00"))))</f>
      </c>
      <c r="J77" s="2">
        <f>IF(Sheet1!S85="","",IF(VLOOKUP(Sheet1!S85,Sheet2!$A$2:$C$44,3,FALSE)&gt;=71,VLOOKUP(Sheet1!S85,Sheet2!$A$2:$C$44,2,FALSE)&amp;TEXT(Sheet1!U85,"00")&amp;TEXT(Sheet1!V85,"00"),VLOOKUP(Sheet1!S85,Sheet2!$A$2:$C$44,2,FALSE)&amp;TEXT(Sheet1!T85,"00")&amp;TEXT(Sheet1!U85,"00")&amp;IF(Sheet1!W85="手",TEXT(Sheet1!V85,"0"),TEXT(Sheet1!V85,"00"))))</f>
      </c>
      <c r="K77" s="2">
        <f>IF(Sheet1!Z85="","","●")</f>
      </c>
      <c r="L77" s="2">
        <f>IF(Sheet1!AA85="","","▲")</f>
      </c>
      <c r="M77" s="2">
        <f>IF(Sheet1!AB85="","","★")</f>
      </c>
      <c r="N77" s="2">
        <f>IF(Sheet1!AC85="","","▼")</f>
      </c>
      <c r="O77" s="2">
        <f>IF(Sheet1!AD85="","",Sheet1!AD85)</f>
      </c>
    </row>
    <row r="78" spans="1:15" s="3" customFormat="1" ht="13.5">
      <c r="A78" s="2">
        <f t="shared" si="2"/>
      </c>
      <c r="B78" s="2">
        <f>IF(Sheet1!C86="","",IF(Sheet1!Y86=2,Sheet1!C86&amp;"      "&amp;Sheet1!D86&amp;" "&amp;Sheet1!G86,IF(Sheet1!Y86=3,Sheet1!C86&amp;"    "&amp;Sheet1!D86&amp;" "&amp;Sheet1!G86,IF(Sheet1!Y86=4,Sheet1!C86&amp;"  "&amp;Sheet1!D86&amp;" "&amp;Sheet1!G86,IF(Sheet1!Y86&gt;=5,Sheet1!C86&amp;Sheet1!D86&amp;" "&amp;Sheet1!G86,"")))))</f>
      </c>
      <c r="C78" s="2">
        <f>IF(Sheet1!E86="","",Sheet1!E86&amp;" "&amp;Sheet1!F86)</f>
      </c>
      <c r="D78" s="2">
        <f>IF(Sheet1!H86="","",IF(Sheet1!H86="女",2,1))</f>
      </c>
      <c r="E78" s="2">
        <f t="shared" si="3"/>
      </c>
      <c r="F78" s="2">
        <f>IF(B78="","",280000+LEFT(Sheet1!$E$3,4))</f>
      </c>
      <c r="G78" s="2">
        <f>IF(Sheet1!B86="","",VALUE(Sheet1!B86))</f>
      </c>
      <c r="H78" s="2">
        <f>IF(Sheet1!I86="","",IF(VLOOKUP(Sheet1!I86,Sheet2!$A$2:$C$44,3,FALSE)&gt;=71,VLOOKUP(Sheet1!I86,Sheet2!$A$2:$C$44,2,FALSE)&amp;TEXT(Sheet1!K86,"00")&amp;TEXT(Sheet1!L86,"00"),VLOOKUP(Sheet1!I86,Sheet2!$A$2:$C$44,2,FALSE)&amp;TEXT(Sheet1!J86,"00")&amp;TEXT(Sheet1!K86,"00")&amp;IF(Sheet1!M86="手",TEXT(Sheet1!L86,"0"),TEXT(Sheet1!L86,"00"))))</f>
      </c>
      <c r="I78" s="2">
        <f>IF(Sheet1!N86="","",IF(VLOOKUP(Sheet1!N86,Sheet2!$A$2:$C$44,3,FALSE)&gt;=71,VLOOKUP(Sheet1!N86,Sheet2!$A$2:$C$44,2,FALSE)&amp;TEXT(Sheet1!P86,"00")&amp;TEXT(Sheet1!Q86,"00"),VLOOKUP(Sheet1!N86,Sheet2!$A$2:$C$44,2,FALSE)&amp;TEXT(Sheet1!O86,"00")&amp;TEXT(Sheet1!P86,"00")&amp;IF(Sheet1!R86="手",TEXT(Sheet1!Q86,"0"),TEXT(Sheet1!Q86,"00"))))</f>
      </c>
      <c r="J78" s="2">
        <f>IF(Sheet1!S86="","",IF(VLOOKUP(Sheet1!S86,Sheet2!$A$2:$C$44,3,FALSE)&gt;=71,VLOOKUP(Sheet1!S86,Sheet2!$A$2:$C$44,2,FALSE)&amp;TEXT(Sheet1!U86,"00")&amp;TEXT(Sheet1!V86,"00"),VLOOKUP(Sheet1!S86,Sheet2!$A$2:$C$44,2,FALSE)&amp;TEXT(Sheet1!T86,"00")&amp;TEXT(Sheet1!U86,"00")&amp;IF(Sheet1!W86="手",TEXT(Sheet1!V86,"0"),TEXT(Sheet1!V86,"00"))))</f>
      </c>
      <c r="K78" s="2">
        <f>IF(Sheet1!Z86="","","●")</f>
      </c>
      <c r="L78" s="2">
        <f>IF(Sheet1!AA86="","","▲")</f>
      </c>
      <c r="M78" s="2">
        <f>IF(Sheet1!AB86="","","★")</f>
      </c>
      <c r="N78" s="2">
        <f>IF(Sheet1!AC86="","","▼")</f>
      </c>
      <c r="O78" s="2">
        <f>IF(Sheet1!AD86="","",Sheet1!AD86)</f>
      </c>
    </row>
    <row r="79" spans="1:15" s="3" customFormat="1" ht="13.5">
      <c r="A79" s="2">
        <f t="shared" si="2"/>
      </c>
      <c r="B79" s="2">
        <f>IF(Sheet1!C87="","",IF(Sheet1!Y87=2,Sheet1!C87&amp;"      "&amp;Sheet1!D87&amp;" "&amp;Sheet1!G87,IF(Sheet1!Y87=3,Sheet1!C87&amp;"    "&amp;Sheet1!D87&amp;" "&amp;Sheet1!G87,IF(Sheet1!Y87=4,Sheet1!C87&amp;"  "&amp;Sheet1!D87&amp;" "&amp;Sheet1!G87,IF(Sheet1!Y87&gt;=5,Sheet1!C87&amp;Sheet1!D87&amp;" "&amp;Sheet1!G87,"")))))</f>
      </c>
      <c r="C79" s="2">
        <f>IF(Sheet1!E87="","",Sheet1!E87&amp;" "&amp;Sheet1!F87)</f>
      </c>
      <c r="D79" s="2">
        <f>IF(Sheet1!H87="","",IF(Sheet1!H87="女",2,1))</f>
      </c>
      <c r="E79" s="2">
        <f t="shared" si="3"/>
      </c>
      <c r="F79" s="2">
        <f>IF(B79="","",280000+LEFT(Sheet1!$E$3,4))</f>
      </c>
      <c r="G79" s="2">
        <f>IF(Sheet1!B87="","",VALUE(Sheet1!B87))</f>
      </c>
      <c r="H79" s="2">
        <f>IF(Sheet1!I87="","",IF(VLOOKUP(Sheet1!I87,Sheet2!$A$2:$C$44,3,FALSE)&gt;=71,VLOOKUP(Sheet1!I87,Sheet2!$A$2:$C$44,2,FALSE)&amp;TEXT(Sheet1!K87,"00")&amp;TEXT(Sheet1!L87,"00"),VLOOKUP(Sheet1!I87,Sheet2!$A$2:$C$44,2,FALSE)&amp;TEXT(Sheet1!J87,"00")&amp;TEXT(Sheet1!K87,"00")&amp;IF(Sheet1!M87="手",TEXT(Sheet1!L87,"0"),TEXT(Sheet1!L87,"00"))))</f>
      </c>
      <c r="I79" s="2">
        <f>IF(Sheet1!N87="","",IF(VLOOKUP(Sheet1!N87,Sheet2!$A$2:$C$44,3,FALSE)&gt;=71,VLOOKUP(Sheet1!N87,Sheet2!$A$2:$C$44,2,FALSE)&amp;TEXT(Sheet1!P87,"00")&amp;TEXT(Sheet1!Q87,"00"),VLOOKUP(Sheet1!N87,Sheet2!$A$2:$C$44,2,FALSE)&amp;TEXT(Sheet1!O87,"00")&amp;TEXT(Sheet1!P87,"00")&amp;IF(Sheet1!R87="手",TEXT(Sheet1!Q87,"0"),TEXT(Sheet1!Q87,"00"))))</f>
      </c>
      <c r="J79" s="2">
        <f>IF(Sheet1!S87="","",IF(VLOOKUP(Sheet1!S87,Sheet2!$A$2:$C$44,3,FALSE)&gt;=71,VLOOKUP(Sheet1!S87,Sheet2!$A$2:$C$44,2,FALSE)&amp;TEXT(Sheet1!U87,"00")&amp;TEXT(Sheet1!V87,"00"),VLOOKUP(Sheet1!S87,Sheet2!$A$2:$C$44,2,FALSE)&amp;TEXT(Sheet1!T87,"00")&amp;TEXT(Sheet1!U87,"00")&amp;IF(Sheet1!W87="手",TEXT(Sheet1!V87,"0"),TEXT(Sheet1!V87,"00"))))</f>
      </c>
      <c r="K79" s="2">
        <f>IF(Sheet1!Z87="","","●")</f>
      </c>
      <c r="L79" s="2">
        <f>IF(Sheet1!AA87="","","▲")</f>
      </c>
      <c r="M79" s="2">
        <f>IF(Sheet1!AB87="","","★")</f>
      </c>
      <c r="N79" s="2">
        <f>IF(Sheet1!AC87="","","▼")</f>
      </c>
      <c r="O79" s="2">
        <f>IF(Sheet1!AD87="","",Sheet1!AD87)</f>
      </c>
    </row>
    <row r="80" spans="1:15" s="3" customFormat="1" ht="13.5">
      <c r="A80" s="2">
        <f t="shared" si="2"/>
      </c>
      <c r="B80" s="2">
        <f>IF(Sheet1!C88="","",IF(Sheet1!Y88=2,Sheet1!C88&amp;"      "&amp;Sheet1!D88&amp;" "&amp;Sheet1!G88,IF(Sheet1!Y88=3,Sheet1!C88&amp;"    "&amp;Sheet1!D88&amp;" "&amp;Sheet1!G88,IF(Sheet1!Y88=4,Sheet1!C88&amp;"  "&amp;Sheet1!D88&amp;" "&amp;Sheet1!G88,IF(Sheet1!Y88&gt;=5,Sheet1!C88&amp;Sheet1!D88&amp;" "&amp;Sheet1!G88,"")))))</f>
      </c>
      <c r="C80" s="2">
        <f>IF(Sheet1!E88="","",Sheet1!E88&amp;" "&amp;Sheet1!F88)</f>
      </c>
      <c r="D80" s="2">
        <f>IF(Sheet1!H88="","",IF(Sheet1!H88="女",2,1))</f>
      </c>
      <c r="E80" s="2">
        <f t="shared" si="3"/>
      </c>
      <c r="F80" s="2">
        <f>IF(B80="","",280000+LEFT(Sheet1!$E$3,4))</f>
      </c>
      <c r="G80" s="2">
        <f>IF(Sheet1!B88="","",VALUE(Sheet1!B88))</f>
      </c>
      <c r="H80" s="2">
        <f>IF(Sheet1!I88="","",IF(VLOOKUP(Sheet1!I88,Sheet2!$A$2:$C$44,3,FALSE)&gt;=71,VLOOKUP(Sheet1!I88,Sheet2!$A$2:$C$44,2,FALSE)&amp;TEXT(Sheet1!K88,"00")&amp;TEXT(Sheet1!L88,"00"),VLOOKUP(Sheet1!I88,Sheet2!$A$2:$C$44,2,FALSE)&amp;TEXT(Sheet1!J88,"00")&amp;TEXT(Sheet1!K88,"00")&amp;IF(Sheet1!M88="手",TEXT(Sheet1!L88,"0"),TEXT(Sheet1!L88,"00"))))</f>
      </c>
      <c r="I80" s="2">
        <f>IF(Sheet1!N88="","",IF(VLOOKUP(Sheet1!N88,Sheet2!$A$2:$C$44,3,FALSE)&gt;=71,VLOOKUP(Sheet1!N88,Sheet2!$A$2:$C$44,2,FALSE)&amp;TEXT(Sheet1!P88,"00")&amp;TEXT(Sheet1!Q88,"00"),VLOOKUP(Sheet1!N88,Sheet2!$A$2:$C$44,2,FALSE)&amp;TEXT(Sheet1!O88,"00")&amp;TEXT(Sheet1!P88,"00")&amp;IF(Sheet1!R88="手",TEXT(Sheet1!Q88,"0"),TEXT(Sheet1!Q88,"00"))))</f>
      </c>
      <c r="J80" s="2">
        <f>IF(Sheet1!S88="","",IF(VLOOKUP(Sheet1!S88,Sheet2!$A$2:$C$44,3,FALSE)&gt;=71,VLOOKUP(Sheet1!S88,Sheet2!$A$2:$C$44,2,FALSE)&amp;TEXT(Sheet1!U88,"00")&amp;TEXT(Sheet1!V88,"00"),VLOOKUP(Sheet1!S88,Sheet2!$A$2:$C$44,2,FALSE)&amp;TEXT(Sheet1!T88,"00")&amp;TEXT(Sheet1!U88,"00")&amp;IF(Sheet1!W88="手",TEXT(Sheet1!V88,"0"),TEXT(Sheet1!V88,"00"))))</f>
      </c>
      <c r="K80" s="2">
        <f>IF(Sheet1!Z88="","","●")</f>
      </c>
      <c r="L80" s="2">
        <f>IF(Sheet1!AA88="","","▲")</f>
      </c>
      <c r="M80" s="2">
        <f>IF(Sheet1!AB88="","","★")</f>
      </c>
      <c r="N80" s="2">
        <f>IF(Sheet1!AC88="","","▼")</f>
      </c>
      <c r="O80" s="2">
        <f>IF(Sheet1!AD88="","",Sheet1!AD88)</f>
      </c>
    </row>
    <row r="81" spans="1:15" s="3" customFormat="1" ht="13.5">
      <c r="A81" s="2">
        <f t="shared" si="2"/>
      </c>
      <c r="B81" s="2">
        <f>IF(Sheet1!C89="","",IF(Sheet1!Y89=2,Sheet1!C89&amp;"      "&amp;Sheet1!D89&amp;" "&amp;Sheet1!G89,IF(Sheet1!Y89=3,Sheet1!C89&amp;"    "&amp;Sheet1!D89&amp;" "&amp;Sheet1!G89,IF(Sheet1!Y89=4,Sheet1!C89&amp;"  "&amp;Sheet1!D89&amp;" "&amp;Sheet1!G89,IF(Sheet1!Y89&gt;=5,Sheet1!C89&amp;Sheet1!D89&amp;" "&amp;Sheet1!G89,"")))))</f>
      </c>
      <c r="C81" s="2">
        <f>IF(Sheet1!E89="","",Sheet1!E89&amp;" "&amp;Sheet1!F89)</f>
      </c>
      <c r="D81" s="2">
        <f>IF(Sheet1!H89="","",IF(Sheet1!H89="女",2,1))</f>
      </c>
      <c r="E81" s="2">
        <f t="shared" si="3"/>
      </c>
      <c r="F81" s="2">
        <f>IF(B81="","",280000+LEFT(Sheet1!$E$3,4))</f>
      </c>
      <c r="G81" s="2">
        <f>IF(Sheet1!B89="","",VALUE(Sheet1!B89))</f>
      </c>
      <c r="H81" s="2">
        <f>IF(Sheet1!I89="","",IF(VLOOKUP(Sheet1!I89,Sheet2!$A$2:$C$44,3,FALSE)&gt;=71,VLOOKUP(Sheet1!I89,Sheet2!$A$2:$C$44,2,FALSE)&amp;TEXT(Sheet1!K89,"00")&amp;TEXT(Sheet1!L89,"00"),VLOOKUP(Sheet1!I89,Sheet2!$A$2:$C$44,2,FALSE)&amp;TEXT(Sheet1!J89,"00")&amp;TEXT(Sheet1!K89,"00")&amp;IF(Sheet1!M89="手",TEXT(Sheet1!L89,"0"),TEXT(Sheet1!L89,"00"))))</f>
      </c>
      <c r="I81" s="2">
        <f>IF(Sheet1!N89="","",IF(VLOOKUP(Sheet1!N89,Sheet2!$A$2:$C$44,3,FALSE)&gt;=71,VLOOKUP(Sheet1!N89,Sheet2!$A$2:$C$44,2,FALSE)&amp;TEXT(Sheet1!P89,"00")&amp;TEXT(Sheet1!Q89,"00"),VLOOKUP(Sheet1!N89,Sheet2!$A$2:$C$44,2,FALSE)&amp;TEXT(Sheet1!O89,"00")&amp;TEXT(Sheet1!P89,"00")&amp;IF(Sheet1!R89="手",TEXT(Sheet1!Q89,"0"),TEXT(Sheet1!Q89,"00"))))</f>
      </c>
      <c r="J81" s="2">
        <f>IF(Sheet1!S89="","",IF(VLOOKUP(Sheet1!S89,Sheet2!$A$2:$C$44,3,FALSE)&gt;=71,VLOOKUP(Sheet1!S89,Sheet2!$A$2:$C$44,2,FALSE)&amp;TEXT(Sheet1!U89,"00")&amp;TEXT(Sheet1!V89,"00"),VLOOKUP(Sheet1!S89,Sheet2!$A$2:$C$44,2,FALSE)&amp;TEXT(Sheet1!T89,"00")&amp;TEXT(Sheet1!U89,"00")&amp;IF(Sheet1!W89="手",TEXT(Sheet1!V89,"0"),TEXT(Sheet1!V89,"00"))))</f>
      </c>
      <c r="K81" s="2">
        <f>IF(Sheet1!Z89="","","●")</f>
      </c>
      <c r="L81" s="2">
        <f>IF(Sheet1!AA89="","","▲")</f>
      </c>
      <c r="M81" s="2">
        <f>IF(Sheet1!AB89="","","★")</f>
      </c>
      <c r="N81" s="2">
        <f>IF(Sheet1!AC89="","","▼")</f>
      </c>
      <c r="O81" s="2">
        <f>IF(Sheet1!AD89="","",Sheet1!AD89)</f>
      </c>
    </row>
    <row r="82" spans="1:15" s="3" customFormat="1" ht="13.5">
      <c r="A82" s="2">
        <f t="shared" si="2"/>
      </c>
      <c r="B82" s="2">
        <f>IF(Sheet1!C90="","",IF(Sheet1!Y90=2,Sheet1!C90&amp;"      "&amp;Sheet1!D90&amp;" "&amp;Sheet1!G90,IF(Sheet1!Y90=3,Sheet1!C90&amp;"    "&amp;Sheet1!D90&amp;" "&amp;Sheet1!G90,IF(Sheet1!Y90=4,Sheet1!C90&amp;"  "&amp;Sheet1!D90&amp;" "&amp;Sheet1!G90,IF(Sheet1!Y90&gt;=5,Sheet1!C90&amp;Sheet1!D90&amp;" "&amp;Sheet1!G90,"")))))</f>
      </c>
      <c r="C82" s="2">
        <f>IF(Sheet1!E90="","",Sheet1!E90&amp;" "&amp;Sheet1!F90)</f>
      </c>
      <c r="D82" s="2">
        <f>IF(Sheet1!H90="","",IF(Sheet1!H90="女",2,1))</f>
      </c>
      <c r="E82" s="2">
        <f t="shared" si="3"/>
      </c>
      <c r="F82" s="2">
        <f>IF(B82="","",280000+LEFT(Sheet1!$E$3,4))</f>
      </c>
      <c r="G82" s="2">
        <f>IF(Sheet1!B90="","",VALUE(Sheet1!B90))</f>
      </c>
      <c r="H82" s="2">
        <f>IF(Sheet1!I90="","",IF(VLOOKUP(Sheet1!I90,Sheet2!$A$2:$C$44,3,FALSE)&gt;=71,VLOOKUP(Sheet1!I90,Sheet2!$A$2:$C$44,2,FALSE)&amp;TEXT(Sheet1!K90,"00")&amp;TEXT(Sheet1!L90,"00"),VLOOKUP(Sheet1!I90,Sheet2!$A$2:$C$44,2,FALSE)&amp;TEXT(Sheet1!J90,"00")&amp;TEXT(Sheet1!K90,"00")&amp;IF(Sheet1!M90="手",TEXT(Sheet1!L90,"0"),TEXT(Sheet1!L90,"00"))))</f>
      </c>
      <c r="I82" s="2">
        <f>IF(Sheet1!N90="","",IF(VLOOKUP(Sheet1!N90,Sheet2!$A$2:$C$44,3,FALSE)&gt;=71,VLOOKUP(Sheet1!N90,Sheet2!$A$2:$C$44,2,FALSE)&amp;TEXT(Sheet1!P90,"00")&amp;TEXT(Sheet1!Q90,"00"),VLOOKUP(Sheet1!N90,Sheet2!$A$2:$C$44,2,FALSE)&amp;TEXT(Sheet1!O90,"00")&amp;TEXT(Sheet1!P90,"00")&amp;IF(Sheet1!R90="手",TEXT(Sheet1!Q90,"0"),TEXT(Sheet1!Q90,"00"))))</f>
      </c>
      <c r="J82" s="2">
        <f>IF(Sheet1!S90="","",IF(VLOOKUP(Sheet1!S90,Sheet2!$A$2:$C$44,3,FALSE)&gt;=71,VLOOKUP(Sheet1!S90,Sheet2!$A$2:$C$44,2,FALSE)&amp;TEXT(Sheet1!U90,"00")&amp;TEXT(Sheet1!V90,"00"),VLOOKUP(Sheet1!S90,Sheet2!$A$2:$C$44,2,FALSE)&amp;TEXT(Sheet1!T90,"00")&amp;TEXT(Sheet1!U90,"00")&amp;IF(Sheet1!W90="手",TEXT(Sheet1!V90,"0"),TEXT(Sheet1!V90,"00"))))</f>
      </c>
      <c r="K82" s="2">
        <f>IF(Sheet1!Z90="","","●")</f>
      </c>
      <c r="L82" s="2">
        <f>IF(Sheet1!AA90="","","▲")</f>
      </c>
      <c r="M82" s="2">
        <f>IF(Sheet1!AB90="","","★")</f>
      </c>
      <c r="N82" s="2">
        <f>IF(Sheet1!AC90="","","▼")</f>
      </c>
      <c r="O82" s="2">
        <f>IF(Sheet1!AD90="","",Sheet1!AD90)</f>
      </c>
    </row>
    <row r="83" spans="1:15" s="3" customFormat="1" ht="13.5">
      <c r="A83" s="2">
        <f t="shared" si="2"/>
      </c>
      <c r="B83" s="2">
        <f>IF(Sheet1!C91="","",IF(Sheet1!Y91=2,Sheet1!C91&amp;"      "&amp;Sheet1!D91&amp;" "&amp;Sheet1!G91,IF(Sheet1!Y91=3,Sheet1!C91&amp;"    "&amp;Sheet1!D91&amp;" "&amp;Sheet1!G91,IF(Sheet1!Y91=4,Sheet1!C91&amp;"  "&amp;Sheet1!D91&amp;" "&amp;Sheet1!G91,IF(Sheet1!Y91&gt;=5,Sheet1!C91&amp;Sheet1!D91&amp;" "&amp;Sheet1!G91,"")))))</f>
      </c>
      <c r="C83" s="2">
        <f>IF(Sheet1!E91="","",Sheet1!E91&amp;" "&amp;Sheet1!F91)</f>
      </c>
      <c r="D83" s="2">
        <f>IF(Sheet1!H91="","",IF(Sheet1!H91="女",2,1))</f>
      </c>
      <c r="E83" s="2">
        <f t="shared" si="3"/>
      </c>
      <c r="F83" s="2">
        <f>IF(B83="","",280000+LEFT(Sheet1!$E$3,4))</f>
      </c>
      <c r="G83" s="2">
        <f>IF(Sheet1!B91="","",VALUE(Sheet1!B91))</f>
      </c>
      <c r="H83" s="2">
        <f>IF(Sheet1!I91="","",IF(VLOOKUP(Sheet1!I91,Sheet2!$A$2:$C$44,3,FALSE)&gt;=71,VLOOKUP(Sheet1!I91,Sheet2!$A$2:$C$44,2,FALSE)&amp;TEXT(Sheet1!K91,"00")&amp;TEXT(Sheet1!L91,"00"),VLOOKUP(Sheet1!I91,Sheet2!$A$2:$C$44,2,FALSE)&amp;TEXT(Sheet1!J91,"00")&amp;TEXT(Sheet1!K91,"00")&amp;IF(Sheet1!M91="手",TEXT(Sheet1!L91,"0"),TEXT(Sheet1!L91,"00"))))</f>
      </c>
      <c r="I83" s="2">
        <f>IF(Sheet1!N91="","",IF(VLOOKUP(Sheet1!N91,Sheet2!$A$2:$C$44,3,FALSE)&gt;=71,VLOOKUP(Sheet1!N91,Sheet2!$A$2:$C$44,2,FALSE)&amp;TEXT(Sheet1!P91,"00")&amp;TEXT(Sheet1!Q91,"00"),VLOOKUP(Sheet1!N91,Sheet2!$A$2:$C$44,2,FALSE)&amp;TEXT(Sheet1!O91,"00")&amp;TEXT(Sheet1!P91,"00")&amp;IF(Sheet1!R91="手",TEXT(Sheet1!Q91,"0"),TEXT(Sheet1!Q91,"00"))))</f>
      </c>
      <c r="J83" s="2">
        <f>IF(Sheet1!S91="","",IF(VLOOKUP(Sheet1!S91,Sheet2!$A$2:$C$44,3,FALSE)&gt;=71,VLOOKUP(Sheet1!S91,Sheet2!$A$2:$C$44,2,FALSE)&amp;TEXT(Sheet1!U91,"00")&amp;TEXT(Sheet1!V91,"00"),VLOOKUP(Sheet1!S91,Sheet2!$A$2:$C$44,2,FALSE)&amp;TEXT(Sheet1!T91,"00")&amp;TEXT(Sheet1!U91,"00")&amp;IF(Sheet1!W91="手",TEXT(Sheet1!V91,"0"),TEXT(Sheet1!V91,"00"))))</f>
      </c>
      <c r="K83" s="2">
        <f>IF(Sheet1!Z91="","","●")</f>
      </c>
      <c r="L83" s="2">
        <f>IF(Sheet1!AA91="","","▲")</f>
      </c>
      <c r="M83" s="2">
        <f>IF(Sheet1!AB91="","","★")</f>
      </c>
      <c r="N83" s="2">
        <f>IF(Sheet1!AC91="","","▼")</f>
      </c>
      <c r="O83" s="2">
        <f>IF(Sheet1!AD91="","",Sheet1!AD91)</f>
      </c>
    </row>
    <row r="84" spans="1:15" s="3" customFormat="1" ht="13.5">
      <c r="A84" s="2">
        <f t="shared" si="2"/>
      </c>
      <c r="B84" s="2">
        <f>IF(Sheet1!C92="","",IF(Sheet1!Y92=2,Sheet1!C92&amp;"      "&amp;Sheet1!D92&amp;" "&amp;Sheet1!G92,IF(Sheet1!Y92=3,Sheet1!C92&amp;"    "&amp;Sheet1!D92&amp;" "&amp;Sheet1!G92,IF(Sheet1!Y92=4,Sheet1!C92&amp;"  "&amp;Sheet1!D92&amp;" "&amp;Sheet1!G92,IF(Sheet1!Y92&gt;=5,Sheet1!C92&amp;Sheet1!D92&amp;" "&amp;Sheet1!G92,"")))))</f>
      </c>
      <c r="C84" s="2">
        <f>IF(Sheet1!E92="","",Sheet1!E92&amp;" "&amp;Sheet1!F92)</f>
      </c>
      <c r="D84" s="2">
        <f>IF(Sheet1!H92="","",IF(Sheet1!H92="女",2,1))</f>
      </c>
      <c r="E84" s="2">
        <f t="shared" si="3"/>
      </c>
      <c r="F84" s="2">
        <f>IF(B84="","",280000+LEFT(Sheet1!$E$3,4))</f>
      </c>
      <c r="G84" s="2">
        <f>IF(Sheet1!B92="","",VALUE(Sheet1!B92))</f>
      </c>
      <c r="H84" s="2">
        <f>IF(Sheet1!I92="","",IF(VLOOKUP(Sheet1!I92,Sheet2!$A$2:$C$44,3,FALSE)&gt;=71,VLOOKUP(Sheet1!I92,Sheet2!$A$2:$C$44,2,FALSE)&amp;TEXT(Sheet1!K92,"00")&amp;TEXT(Sheet1!L92,"00"),VLOOKUP(Sheet1!I92,Sheet2!$A$2:$C$44,2,FALSE)&amp;TEXT(Sheet1!J92,"00")&amp;TEXT(Sheet1!K92,"00")&amp;IF(Sheet1!M92="手",TEXT(Sheet1!L92,"0"),TEXT(Sheet1!L92,"00"))))</f>
      </c>
      <c r="I84" s="2">
        <f>IF(Sheet1!N92="","",IF(VLOOKUP(Sheet1!N92,Sheet2!$A$2:$C$44,3,FALSE)&gt;=71,VLOOKUP(Sheet1!N92,Sheet2!$A$2:$C$44,2,FALSE)&amp;TEXT(Sheet1!P92,"00")&amp;TEXT(Sheet1!Q92,"00"),VLOOKUP(Sheet1!N92,Sheet2!$A$2:$C$44,2,FALSE)&amp;TEXT(Sheet1!O92,"00")&amp;TEXT(Sheet1!P92,"00")&amp;IF(Sheet1!R92="手",TEXT(Sheet1!Q92,"0"),TEXT(Sheet1!Q92,"00"))))</f>
      </c>
      <c r="J84" s="2">
        <f>IF(Sheet1!S92="","",IF(VLOOKUP(Sheet1!S92,Sheet2!$A$2:$C$44,3,FALSE)&gt;=71,VLOOKUP(Sheet1!S92,Sheet2!$A$2:$C$44,2,FALSE)&amp;TEXT(Sheet1!U92,"00")&amp;TEXT(Sheet1!V92,"00"),VLOOKUP(Sheet1!S92,Sheet2!$A$2:$C$44,2,FALSE)&amp;TEXT(Sheet1!T92,"00")&amp;TEXT(Sheet1!U92,"00")&amp;IF(Sheet1!W92="手",TEXT(Sheet1!V92,"0"),TEXT(Sheet1!V92,"00"))))</f>
      </c>
      <c r="K84" s="2">
        <f>IF(Sheet1!Z92="","","●")</f>
      </c>
      <c r="L84" s="2">
        <f>IF(Sheet1!AA92="","","▲")</f>
      </c>
      <c r="M84" s="2">
        <f>IF(Sheet1!AB92="","","★")</f>
      </c>
      <c r="N84" s="2">
        <f>IF(Sheet1!AC92="","","▼")</f>
      </c>
      <c r="O84" s="2">
        <f>IF(Sheet1!AD92="","",Sheet1!AD92)</f>
      </c>
    </row>
    <row r="85" spans="1:15" s="3" customFormat="1" ht="13.5">
      <c r="A85" s="2">
        <f t="shared" si="2"/>
      </c>
      <c r="B85" s="2">
        <f>IF(Sheet1!C93="","",IF(Sheet1!Y93=2,Sheet1!C93&amp;"      "&amp;Sheet1!D93&amp;" "&amp;Sheet1!G93,IF(Sheet1!Y93=3,Sheet1!C93&amp;"    "&amp;Sheet1!D93&amp;" "&amp;Sheet1!G93,IF(Sheet1!Y93=4,Sheet1!C93&amp;"  "&amp;Sheet1!D93&amp;" "&amp;Sheet1!G93,IF(Sheet1!Y93&gt;=5,Sheet1!C93&amp;Sheet1!D93&amp;" "&amp;Sheet1!G93,"")))))</f>
      </c>
      <c r="C85" s="2">
        <f>IF(Sheet1!E93="","",Sheet1!E93&amp;" "&amp;Sheet1!F93)</f>
      </c>
      <c r="D85" s="2">
        <f>IF(Sheet1!H93="","",IF(Sheet1!H93="女",2,1))</f>
      </c>
      <c r="E85" s="2">
        <f t="shared" si="3"/>
      </c>
      <c r="F85" s="2">
        <f>IF(B85="","",280000+LEFT(Sheet1!$E$3,4))</f>
      </c>
      <c r="G85" s="2">
        <f>IF(Sheet1!B93="","",VALUE(Sheet1!B93))</f>
      </c>
      <c r="H85" s="2">
        <f>IF(Sheet1!I93="","",IF(VLOOKUP(Sheet1!I93,Sheet2!$A$2:$C$44,3,FALSE)&gt;=71,VLOOKUP(Sheet1!I93,Sheet2!$A$2:$C$44,2,FALSE)&amp;TEXT(Sheet1!K93,"00")&amp;TEXT(Sheet1!L93,"00"),VLOOKUP(Sheet1!I93,Sheet2!$A$2:$C$44,2,FALSE)&amp;TEXT(Sheet1!J93,"00")&amp;TEXT(Sheet1!K93,"00")&amp;IF(Sheet1!M93="手",TEXT(Sheet1!L93,"0"),TEXT(Sheet1!L93,"00"))))</f>
      </c>
      <c r="I85" s="2">
        <f>IF(Sheet1!N93="","",IF(VLOOKUP(Sheet1!N93,Sheet2!$A$2:$C$44,3,FALSE)&gt;=71,VLOOKUP(Sheet1!N93,Sheet2!$A$2:$C$44,2,FALSE)&amp;TEXT(Sheet1!P93,"00")&amp;TEXT(Sheet1!Q93,"00"),VLOOKUP(Sheet1!N93,Sheet2!$A$2:$C$44,2,FALSE)&amp;TEXT(Sheet1!O93,"00")&amp;TEXT(Sheet1!P93,"00")&amp;IF(Sheet1!R93="手",TEXT(Sheet1!Q93,"0"),TEXT(Sheet1!Q93,"00"))))</f>
      </c>
      <c r="J85" s="2">
        <f>IF(Sheet1!S93="","",IF(VLOOKUP(Sheet1!S93,Sheet2!$A$2:$C$44,3,FALSE)&gt;=71,VLOOKUP(Sheet1!S93,Sheet2!$A$2:$C$44,2,FALSE)&amp;TEXT(Sheet1!U93,"00")&amp;TEXT(Sheet1!V93,"00"),VLOOKUP(Sheet1!S93,Sheet2!$A$2:$C$44,2,FALSE)&amp;TEXT(Sheet1!T93,"00")&amp;TEXT(Sheet1!U93,"00")&amp;IF(Sheet1!W93="手",TEXT(Sheet1!V93,"0"),TEXT(Sheet1!V93,"00"))))</f>
      </c>
      <c r="K85" s="2">
        <f>IF(Sheet1!Z93="","","●")</f>
      </c>
      <c r="L85" s="2">
        <f>IF(Sheet1!AA93="","","▲")</f>
      </c>
      <c r="M85" s="2">
        <f>IF(Sheet1!AB93="","","★")</f>
      </c>
      <c r="N85" s="2">
        <f>IF(Sheet1!AC93="","","▼")</f>
      </c>
      <c r="O85" s="2">
        <f>IF(Sheet1!AD93="","",Sheet1!AD93)</f>
      </c>
    </row>
    <row r="86" spans="1:15" s="3" customFormat="1" ht="13.5">
      <c r="A86" s="2">
        <f t="shared" si="2"/>
      </c>
      <c r="B86" s="2">
        <f>IF(Sheet1!C94="","",IF(Sheet1!Y94=2,Sheet1!C94&amp;"      "&amp;Sheet1!D94&amp;" "&amp;Sheet1!G94,IF(Sheet1!Y94=3,Sheet1!C94&amp;"    "&amp;Sheet1!D94&amp;" "&amp;Sheet1!G94,IF(Sheet1!Y94=4,Sheet1!C94&amp;"  "&amp;Sheet1!D94&amp;" "&amp;Sheet1!G94,IF(Sheet1!Y94&gt;=5,Sheet1!C94&amp;Sheet1!D94&amp;" "&amp;Sheet1!G94,"")))))</f>
      </c>
      <c r="C86" s="2">
        <f>IF(Sheet1!E94="","",Sheet1!E94&amp;" "&amp;Sheet1!F94)</f>
      </c>
      <c r="D86" s="2">
        <f>IF(Sheet1!H94="","",IF(Sheet1!H94="女",2,1))</f>
      </c>
      <c r="E86" s="2">
        <f t="shared" si="3"/>
      </c>
      <c r="F86" s="2">
        <f>IF(B86="","",280000+LEFT(Sheet1!$E$3,4))</f>
      </c>
      <c r="G86" s="2">
        <f>IF(Sheet1!B94="","",VALUE(Sheet1!B94))</f>
      </c>
      <c r="H86" s="2">
        <f>IF(Sheet1!I94="","",IF(VLOOKUP(Sheet1!I94,Sheet2!$A$2:$C$44,3,FALSE)&gt;=71,VLOOKUP(Sheet1!I94,Sheet2!$A$2:$C$44,2,FALSE)&amp;TEXT(Sheet1!K94,"00")&amp;TEXT(Sheet1!L94,"00"),VLOOKUP(Sheet1!I94,Sheet2!$A$2:$C$44,2,FALSE)&amp;TEXT(Sheet1!J94,"00")&amp;TEXT(Sheet1!K94,"00")&amp;IF(Sheet1!M94="手",TEXT(Sheet1!L94,"0"),TEXT(Sheet1!L94,"00"))))</f>
      </c>
      <c r="I86" s="2">
        <f>IF(Sheet1!N94="","",IF(VLOOKUP(Sheet1!N94,Sheet2!$A$2:$C$44,3,FALSE)&gt;=71,VLOOKUP(Sheet1!N94,Sheet2!$A$2:$C$44,2,FALSE)&amp;TEXT(Sheet1!P94,"00")&amp;TEXT(Sheet1!Q94,"00"),VLOOKUP(Sheet1!N94,Sheet2!$A$2:$C$44,2,FALSE)&amp;TEXT(Sheet1!O94,"00")&amp;TEXT(Sheet1!P94,"00")&amp;IF(Sheet1!R94="手",TEXT(Sheet1!Q94,"0"),TEXT(Sheet1!Q94,"00"))))</f>
      </c>
      <c r="J86" s="2">
        <f>IF(Sheet1!S94="","",IF(VLOOKUP(Sheet1!S94,Sheet2!$A$2:$C$44,3,FALSE)&gt;=71,VLOOKUP(Sheet1!S94,Sheet2!$A$2:$C$44,2,FALSE)&amp;TEXT(Sheet1!U94,"00")&amp;TEXT(Sheet1!V94,"00"),VLOOKUP(Sheet1!S94,Sheet2!$A$2:$C$44,2,FALSE)&amp;TEXT(Sheet1!T94,"00")&amp;TEXT(Sheet1!U94,"00")&amp;IF(Sheet1!W94="手",TEXT(Sheet1!V94,"0"),TEXT(Sheet1!V94,"00"))))</f>
      </c>
      <c r="K86" s="2">
        <f>IF(Sheet1!Z94="","","●")</f>
      </c>
      <c r="L86" s="2">
        <f>IF(Sheet1!AA94="","","▲")</f>
      </c>
      <c r="M86" s="2">
        <f>IF(Sheet1!AB94="","","★")</f>
      </c>
      <c r="N86" s="2">
        <f>IF(Sheet1!AC94="","","▼")</f>
      </c>
      <c r="O86" s="2">
        <f>IF(Sheet1!AD94="","",Sheet1!AD94)</f>
      </c>
    </row>
    <row r="87" spans="1:15" s="3" customFormat="1" ht="13.5">
      <c r="A87" s="2">
        <f t="shared" si="2"/>
      </c>
      <c r="B87" s="2">
        <f>IF(Sheet1!C95="","",IF(Sheet1!Y95=2,Sheet1!C95&amp;"      "&amp;Sheet1!D95&amp;" "&amp;Sheet1!G95,IF(Sheet1!Y95=3,Sheet1!C95&amp;"    "&amp;Sheet1!D95&amp;" "&amp;Sheet1!G95,IF(Sheet1!Y95=4,Sheet1!C95&amp;"  "&amp;Sheet1!D95&amp;" "&amp;Sheet1!G95,IF(Sheet1!Y95&gt;=5,Sheet1!C95&amp;Sheet1!D95&amp;" "&amp;Sheet1!G95,"")))))</f>
      </c>
      <c r="C87" s="2">
        <f>IF(Sheet1!E95="","",Sheet1!E95&amp;" "&amp;Sheet1!F95)</f>
      </c>
      <c r="D87" s="2">
        <f>IF(Sheet1!H95="","",IF(Sheet1!H95="女",2,1))</f>
      </c>
      <c r="E87" s="2">
        <f t="shared" si="3"/>
      </c>
      <c r="F87" s="2">
        <f>IF(B87="","",280000+LEFT(Sheet1!$E$3,4))</f>
      </c>
      <c r="G87" s="2">
        <f>IF(Sheet1!B95="","",VALUE(Sheet1!B95))</f>
      </c>
      <c r="H87" s="2">
        <f>IF(Sheet1!I95="","",IF(VLOOKUP(Sheet1!I95,Sheet2!$A$2:$C$44,3,FALSE)&gt;=71,VLOOKUP(Sheet1!I95,Sheet2!$A$2:$C$44,2,FALSE)&amp;TEXT(Sheet1!K95,"00")&amp;TEXT(Sheet1!L95,"00"),VLOOKUP(Sheet1!I95,Sheet2!$A$2:$C$44,2,FALSE)&amp;TEXT(Sheet1!J95,"00")&amp;TEXT(Sheet1!K95,"00")&amp;IF(Sheet1!M95="手",TEXT(Sheet1!L95,"0"),TEXT(Sheet1!L95,"00"))))</f>
      </c>
      <c r="I87" s="2">
        <f>IF(Sheet1!N95="","",IF(VLOOKUP(Sheet1!N95,Sheet2!$A$2:$C$44,3,FALSE)&gt;=71,VLOOKUP(Sheet1!N95,Sheet2!$A$2:$C$44,2,FALSE)&amp;TEXT(Sheet1!P95,"00")&amp;TEXT(Sheet1!Q95,"00"),VLOOKUP(Sheet1!N95,Sheet2!$A$2:$C$44,2,FALSE)&amp;TEXT(Sheet1!O95,"00")&amp;TEXT(Sheet1!P95,"00")&amp;IF(Sheet1!R95="手",TEXT(Sheet1!Q95,"0"),TEXT(Sheet1!Q95,"00"))))</f>
      </c>
      <c r="J87" s="2">
        <f>IF(Sheet1!S95="","",IF(VLOOKUP(Sheet1!S95,Sheet2!$A$2:$C$44,3,FALSE)&gt;=71,VLOOKUP(Sheet1!S95,Sheet2!$A$2:$C$44,2,FALSE)&amp;TEXT(Sheet1!U95,"00")&amp;TEXT(Sheet1!V95,"00"),VLOOKUP(Sheet1!S95,Sheet2!$A$2:$C$44,2,FALSE)&amp;TEXT(Sheet1!T95,"00")&amp;TEXT(Sheet1!U95,"00")&amp;IF(Sheet1!W95="手",TEXT(Sheet1!V95,"0"),TEXT(Sheet1!V95,"00"))))</f>
      </c>
      <c r="K87" s="2">
        <f>IF(Sheet1!Z95="","","●")</f>
      </c>
      <c r="L87" s="2">
        <f>IF(Sheet1!AA95="","","▲")</f>
      </c>
      <c r="M87" s="2">
        <f>IF(Sheet1!AB95="","","★")</f>
      </c>
      <c r="N87" s="2">
        <f>IF(Sheet1!AC95="","","▼")</f>
      </c>
      <c r="O87" s="2">
        <f>IF(Sheet1!AD95="","",Sheet1!AD95)</f>
      </c>
    </row>
    <row r="88" spans="1:15" s="3" customFormat="1" ht="13.5">
      <c r="A88" s="2">
        <f t="shared" si="2"/>
      </c>
      <c r="B88" s="2">
        <f>IF(Sheet1!C96="","",IF(Sheet1!Y96=2,Sheet1!C96&amp;"      "&amp;Sheet1!D96&amp;" "&amp;Sheet1!G96,IF(Sheet1!Y96=3,Sheet1!C96&amp;"    "&amp;Sheet1!D96&amp;" "&amp;Sheet1!G96,IF(Sheet1!Y96=4,Sheet1!C96&amp;"  "&amp;Sheet1!D96&amp;" "&amp;Sheet1!G96,IF(Sheet1!Y96&gt;=5,Sheet1!C96&amp;Sheet1!D96&amp;" "&amp;Sheet1!G96,"")))))</f>
      </c>
      <c r="C88" s="2">
        <f>IF(Sheet1!E96="","",Sheet1!E96&amp;" "&amp;Sheet1!F96)</f>
      </c>
      <c r="D88" s="2">
        <f>IF(Sheet1!H96="","",IF(Sheet1!H96="女",2,1))</f>
      </c>
      <c r="E88" s="2">
        <f t="shared" si="3"/>
      </c>
      <c r="F88" s="2">
        <f>IF(B88="","",280000+LEFT(Sheet1!$E$3,4))</f>
      </c>
      <c r="G88" s="2">
        <f>IF(Sheet1!B96="","",VALUE(Sheet1!B96))</f>
      </c>
      <c r="H88" s="2">
        <f>IF(Sheet1!I96="","",IF(VLOOKUP(Sheet1!I96,Sheet2!$A$2:$C$44,3,FALSE)&gt;=71,VLOOKUP(Sheet1!I96,Sheet2!$A$2:$C$44,2,FALSE)&amp;TEXT(Sheet1!K96,"00")&amp;TEXT(Sheet1!L96,"00"),VLOOKUP(Sheet1!I96,Sheet2!$A$2:$C$44,2,FALSE)&amp;TEXT(Sheet1!J96,"00")&amp;TEXT(Sheet1!K96,"00")&amp;IF(Sheet1!M96="手",TEXT(Sheet1!L96,"0"),TEXT(Sheet1!L96,"00"))))</f>
      </c>
      <c r="I88" s="2">
        <f>IF(Sheet1!N96="","",IF(VLOOKUP(Sheet1!N96,Sheet2!$A$2:$C$44,3,FALSE)&gt;=71,VLOOKUP(Sheet1!N96,Sheet2!$A$2:$C$44,2,FALSE)&amp;TEXT(Sheet1!P96,"00")&amp;TEXT(Sheet1!Q96,"00"),VLOOKUP(Sheet1!N96,Sheet2!$A$2:$C$44,2,FALSE)&amp;TEXT(Sheet1!O96,"00")&amp;TEXT(Sheet1!P96,"00")&amp;IF(Sheet1!R96="手",TEXT(Sheet1!Q96,"0"),TEXT(Sheet1!Q96,"00"))))</f>
      </c>
      <c r="J88" s="2">
        <f>IF(Sheet1!S96="","",IF(VLOOKUP(Sheet1!S96,Sheet2!$A$2:$C$44,3,FALSE)&gt;=71,VLOOKUP(Sheet1!S96,Sheet2!$A$2:$C$44,2,FALSE)&amp;TEXT(Sheet1!U96,"00")&amp;TEXT(Sheet1!V96,"00"),VLOOKUP(Sheet1!S96,Sheet2!$A$2:$C$44,2,FALSE)&amp;TEXT(Sheet1!T96,"00")&amp;TEXT(Sheet1!U96,"00")&amp;IF(Sheet1!W96="手",TEXT(Sheet1!V96,"0"),TEXT(Sheet1!V96,"00"))))</f>
      </c>
      <c r="K88" s="2">
        <f>IF(Sheet1!Z96="","","●")</f>
      </c>
      <c r="L88" s="2">
        <f>IF(Sheet1!AA96="","","▲")</f>
      </c>
      <c r="M88" s="2">
        <f>IF(Sheet1!AB96="","","★")</f>
      </c>
      <c r="N88" s="2">
        <f>IF(Sheet1!AC96="","","▼")</f>
      </c>
      <c r="O88" s="2">
        <f>IF(Sheet1!AD96="","",Sheet1!AD96)</f>
      </c>
    </row>
    <row r="89" spans="1:15" s="3" customFormat="1" ht="13.5">
      <c r="A89" s="2">
        <f t="shared" si="2"/>
      </c>
      <c r="B89" s="2">
        <f>IF(Sheet1!C97="","",IF(Sheet1!Y97=2,Sheet1!C97&amp;"      "&amp;Sheet1!D97&amp;" "&amp;Sheet1!G97,IF(Sheet1!Y97=3,Sheet1!C97&amp;"    "&amp;Sheet1!D97&amp;" "&amp;Sheet1!G97,IF(Sheet1!Y97=4,Sheet1!C97&amp;"  "&amp;Sheet1!D97&amp;" "&amp;Sheet1!G97,IF(Sheet1!Y97&gt;=5,Sheet1!C97&amp;Sheet1!D97&amp;" "&amp;Sheet1!G97,"")))))</f>
      </c>
      <c r="C89" s="2">
        <f>IF(Sheet1!E97="","",Sheet1!E97&amp;" "&amp;Sheet1!F97)</f>
      </c>
      <c r="D89" s="2">
        <f>IF(Sheet1!H97="","",IF(Sheet1!H97="女",2,1))</f>
      </c>
      <c r="E89" s="2">
        <f t="shared" si="3"/>
      </c>
      <c r="F89" s="2">
        <f>IF(B89="","",280000+LEFT(Sheet1!$E$3,4))</f>
      </c>
      <c r="G89" s="2">
        <f>IF(Sheet1!B97="","",VALUE(Sheet1!B97))</f>
      </c>
      <c r="H89" s="2">
        <f>IF(Sheet1!I97="","",IF(VLOOKUP(Sheet1!I97,Sheet2!$A$2:$C$44,3,FALSE)&gt;=71,VLOOKUP(Sheet1!I97,Sheet2!$A$2:$C$44,2,FALSE)&amp;TEXT(Sheet1!K97,"00")&amp;TEXT(Sheet1!L97,"00"),VLOOKUP(Sheet1!I97,Sheet2!$A$2:$C$44,2,FALSE)&amp;TEXT(Sheet1!J97,"00")&amp;TEXT(Sheet1!K97,"00")&amp;IF(Sheet1!M97="手",TEXT(Sheet1!L97,"0"),TEXT(Sheet1!L97,"00"))))</f>
      </c>
      <c r="I89" s="2">
        <f>IF(Sheet1!N97="","",IF(VLOOKUP(Sheet1!N97,Sheet2!$A$2:$C$44,3,FALSE)&gt;=71,VLOOKUP(Sheet1!N97,Sheet2!$A$2:$C$44,2,FALSE)&amp;TEXT(Sheet1!P97,"00")&amp;TEXT(Sheet1!Q97,"00"),VLOOKUP(Sheet1!N97,Sheet2!$A$2:$C$44,2,FALSE)&amp;TEXT(Sheet1!O97,"00")&amp;TEXT(Sheet1!P97,"00")&amp;IF(Sheet1!R97="手",TEXT(Sheet1!Q97,"0"),TEXT(Sheet1!Q97,"00"))))</f>
      </c>
      <c r="J89" s="2">
        <f>IF(Sheet1!S97="","",IF(VLOOKUP(Sheet1!S97,Sheet2!$A$2:$C$44,3,FALSE)&gt;=71,VLOOKUP(Sheet1!S97,Sheet2!$A$2:$C$44,2,FALSE)&amp;TEXT(Sheet1!U97,"00")&amp;TEXT(Sheet1!V97,"00"),VLOOKUP(Sheet1!S97,Sheet2!$A$2:$C$44,2,FALSE)&amp;TEXT(Sheet1!T97,"00")&amp;TEXT(Sheet1!U97,"00")&amp;IF(Sheet1!W97="手",TEXT(Sheet1!V97,"0"),TEXT(Sheet1!V97,"00"))))</f>
      </c>
      <c r="K89" s="2">
        <f>IF(Sheet1!Z97="","","●")</f>
      </c>
      <c r="L89" s="2">
        <f>IF(Sheet1!AA97="","","▲")</f>
      </c>
      <c r="M89" s="2">
        <f>IF(Sheet1!AB97="","","★")</f>
      </c>
      <c r="N89" s="2">
        <f>IF(Sheet1!AC97="","","▼")</f>
      </c>
      <c r="O89" s="2">
        <f>IF(Sheet1!AD97="","",Sheet1!AD97)</f>
      </c>
    </row>
    <row r="90" spans="1:15" s="3" customFormat="1" ht="13.5">
      <c r="A90" s="2">
        <f t="shared" si="2"/>
      </c>
      <c r="B90" s="2">
        <f>IF(Sheet1!C98="","",IF(Sheet1!Y98=2,Sheet1!C98&amp;"      "&amp;Sheet1!D98&amp;" "&amp;Sheet1!G98,IF(Sheet1!Y98=3,Sheet1!C98&amp;"    "&amp;Sheet1!D98&amp;" "&amp;Sheet1!G98,IF(Sheet1!Y98=4,Sheet1!C98&amp;"  "&amp;Sheet1!D98&amp;" "&amp;Sheet1!G98,IF(Sheet1!Y98&gt;=5,Sheet1!C98&amp;Sheet1!D98&amp;" "&amp;Sheet1!G98,"")))))</f>
      </c>
      <c r="C90" s="2">
        <f>IF(Sheet1!E98="","",Sheet1!E98&amp;" "&amp;Sheet1!F98)</f>
      </c>
      <c r="D90" s="2">
        <f>IF(Sheet1!H98="","",IF(Sheet1!H98="女",2,1))</f>
      </c>
      <c r="E90" s="2">
        <f t="shared" si="3"/>
      </c>
      <c r="F90" s="2">
        <f>IF(B90="","",280000+LEFT(Sheet1!$E$3,4))</f>
      </c>
      <c r="G90" s="2">
        <f>IF(Sheet1!B98="","",VALUE(Sheet1!B98))</f>
      </c>
      <c r="H90" s="2">
        <f>IF(Sheet1!I98="","",IF(VLOOKUP(Sheet1!I98,Sheet2!$A$2:$C$44,3,FALSE)&gt;=71,VLOOKUP(Sheet1!I98,Sheet2!$A$2:$C$44,2,FALSE)&amp;TEXT(Sheet1!K98,"00")&amp;TEXT(Sheet1!L98,"00"),VLOOKUP(Sheet1!I98,Sheet2!$A$2:$C$44,2,FALSE)&amp;TEXT(Sheet1!J98,"00")&amp;TEXT(Sheet1!K98,"00")&amp;IF(Sheet1!M98="手",TEXT(Sheet1!L98,"0"),TEXT(Sheet1!L98,"00"))))</f>
      </c>
      <c r="I90" s="2">
        <f>IF(Sheet1!N98="","",IF(VLOOKUP(Sheet1!N98,Sheet2!$A$2:$C$44,3,FALSE)&gt;=71,VLOOKUP(Sheet1!N98,Sheet2!$A$2:$C$44,2,FALSE)&amp;TEXT(Sheet1!P98,"00")&amp;TEXT(Sheet1!Q98,"00"),VLOOKUP(Sheet1!N98,Sheet2!$A$2:$C$44,2,FALSE)&amp;TEXT(Sheet1!O98,"00")&amp;TEXT(Sheet1!P98,"00")&amp;IF(Sheet1!R98="手",TEXT(Sheet1!Q98,"0"),TEXT(Sheet1!Q98,"00"))))</f>
      </c>
      <c r="J90" s="2">
        <f>IF(Sheet1!S98="","",IF(VLOOKUP(Sheet1!S98,Sheet2!$A$2:$C$44,3,FALSE)&gt;=71,VLOOKUP(Sheet1!S98,Sheet2!$A$2:$C$44,2,FALSE)&amp;TEXT(Sheet1!U98,"00")&amp;TEXT(Sheet1!V98,"00"),VLOOKUP(Sheet1!S98,Sheet2!$A$2:$C$44,2,FALSE)&amp;TEXT(Sheet1!T98,"00")&amp;TEXT(Sheet1!U98,"00")&amp;IF(Sheet1!W98="手",TEXT(Sheet1!V98,"0"),TEXT(Sheet1!V98,"00"))))</f>
      </c>
      <c r="K90" s="2">
        <f>IF(Sheet1!Z98="","","●")</f>
      </c>
      <c r="L90" s="2">
        <f>IF(Sheet1!AA98="","","▲")</f>
      </c>
      <c r="M90" s="2">
        <f>IF(Sheet1!AB98="","","★")</f>
      </c>
      <c r="N90" s="2">
        <f>IF(Sheet1!AC98="","","▼")</f>
      </c>
      <c r="O90" s="2">
        <f>IF(Sheet1!AD98="","",Sheet1!AD98)</f>
      </c>
    </row>
    <row r="91" spans="1:15" s="3" customFormat="1" ht="13.5">
      <c r="A91" s="2">
        <f t="shared" si="2"/>
      </c>
      <c r="B91" s="2">
        <f>IF(Sheet1!C99="","",IF(Sheet1!Y99=2,Sheet1!C99&amp;"      "&amp;Sheet1!D99&amp;" "&amp;Sheet1!G99,IF(Sheet1!Y99=3,Sheet1!C99&amp;"    "&amp;Sheet1!D99&amp;" "&amp;Sheet1!G99,IF(Sheet1!Y99=4,Sheet1!C99&amp;"  "&amp;Sheet1!D99&amp;" "&amp;Sheet1!G99,IF(Sheet1!Y99&gt;=5,Sheet1!C99&amp;Sheet1!D99&amp;" "&amp;Sheet1!G99,"")))))</f>
      </c>
      <c r="C91" s="2">
        <f>IF(Sheet1!E99="","",Sheet1!E99&amp;" "&amp;Sheet1!F99)</f>
      </c>
      <c r="D91" s="2">
        <f>IF(Sheet1!H99="","",IF(Sheet1!H99="女",2,1))</f>
      </c>
      <c r="E91" s="2">
        <f t="shared" si="3"/>
      </c>
      <c r="F91" s="2">
        <f>IF(B91="","",280000+LEFT(Sheet1!$E$3,4))</f>
      </c>
      <c r="G91" s="2">
        <f>IF(Sheet1!B99="","",VALUE(Sheet1!B99))</f>
      </c>
      <c r="H91" s="2">
        <f>IF(Sheet1!I99="","",IF(VLOOKUP(Sheet1!I99,Sheet2!$A$2:$C$44,3,FALSE)&gt;=71,VLOOKUP(Sheet1!I99,Sheet2!$A$2:$C$44,2,FALSE)&amp;TEXT(Sheet1!K99,"00")&amp;TEXT(Sheet1!L99,"00"),VLOOKUP(Sheet1!I99,Sheet2!$A$2:$C$44,2,FALSE)&amp;TEXT(Sheet1!J99,"00")&amp;TEXT(Sheet1!K99,"00")&amp;IF(Sheet1!M99="手",TEXT(Sheet1!L99,"0"),TEXT(Sheet1!L99,"00"))))</f>
      </c>
      <c r="I91" s="2">
        <f>IF(Sheet1!N99="","",IF(VLOOKUP(Sheet1!N99,Sheet2!$A$2:$C$44,3,FALSE)&gt;=71,VLOOKUP(Sheet1!N99,Sheet2!$A$2:$C$44,2,FALSE)&amp;TEXT(Sheet1!P99,"00")&amp;TEXT(Sheet1!Q99,"00"),VLOOKUP(Sheet1!N99,Sheet2!$A$2:$C$44,2,FALSE)&amp;TEXT(Sheet1!O99,"00")&amp;TEXT(Sheet1!P99,"00")&amp;IF(Sheet1!R99="手",TEXT(Sheet1!Q99,"0"),TEXT(Sheet1!Q99,"00"))))</f>
      </c>
      <c r="J91" s="2">
        <f>IF(Sheet1!S99="","",IF(VLOOKUP(Sheet1!S99,Sheet2!$A$2:$C$44,3,FALSE)&gt;=71,VLOOKUP(Sheet1!S99,Sheet2!$A$2:$C$44,2,FALSE)&amp;TEXT(Sheet1!U99,"00")&amp;TEXT(Sheet1!V99,"00"),VLOOKUP(Sheet1!S99,Sheet2!$A$2:$C$44,2,FALSE)&amp;TEXT(Sheet1!T99,"00")&amp;TEXT(Sheet1!U99,"00")&amp;IF(Sheet1!W99="手",TEXT(Sheet1!V99,"0"),TEXT(Sheet1!V99,"00"))))</f>
      </c>
      <c r="K91" s="2">
        <f>IF(Sheet1!Z99="","","●")</f>
      </c>
      <c r="L91" s="2">
        <f>IF(Sheet1!AA99="","","▲")</f>
      </c>
      <c r="M91" s="2">
        <f>IF(Sheet1!AB99="","","★")</f>
      </c>
      <c r="N91" s="2">
        <f>IF(Sheet1!AC99="","","▼")</f>
      </c>
      <c r="O91" s="2">
        <f>IF(Sheet1!AD99="","",Sheet1!AD99)</f>
      </c>
    </row>
    <row r="92" spans="1:15" s="3" customFormat="1" ht="13.5">
      <c r="A92" s="2">
        <f t="shared" si="2"/>
      </c>
      <c r="B92" s="2">
        <f>IF(Sheet1!C100="","",IF(Sheet1!Y100=2,Sheet1!C100&amp;"      "&amp;Sheet1!D100&amp;" "&amp;Sheet1!G100,IF(Sheet1!Y100=3,Sheet1!C100&amp;"    "&amp;Sheet1!D100&amp;" "&amp;Sheet1!G100,IF(Sheet1!Y100=4,Sheet1!C100&amp;"  "&amp;Sheet1!D100&amp;" "&amp;Sheet1!G100,IF(Sheet1!Y100&gt;=5,Sheet1!C100&amp;Sheet1!D100&amp;" "&amp;Sheet1!G100,"")))))</f>
      </c>
      <c r="C92" s="2">
        <f>IF(Sheet1!E100="","",Sheet1!E100&amp;" "&amp;Sheet1!F100)</f>
      </c>
      <c r="D92" s="2">
        <f>IF(Sheet1!H100="","",IF(Sheet1!H100="女",2,1))</f>
      </c>
      <c r="E92" s="2">
        <f t="shared" si="3"/>
      </c>
      <c r="F92" s="2">
        <f>IF(B92="","",280000+LEFT(Sheet1!$E$3,4))</f>
      </c>
      <c r="G92" s="2">
        <f>IF(Sheet1!B100="","",VALUE(Sheet1!B100))</f>
      </c>
      <c r="H92" s="2">
        <f>IF(Sheet1!I100="","",IF(VLOOKUP(Sheet1!I100,Sheet2!$A$2:$C$44,3,FALSE)&gt;=71,VLOOKUP(Sheet1!I100,Sheet2!$A$2:$C$44,2,FALSE)&amp;TEXT(Sheet1!K100,"00")&amp;TEXT(Sheet1!L100,"00"),VLOOKUP(Sheet1!I100,Sheet2!$A$2:$C$44,2,FALSE)&amp;TEXT(Sheet1!J100,"00")&amp;TEXT(Sheet1!K100,"00")&amp;IF(Sheet1!M100="手",TEXT(Sheet1!L100,"0"),TEXT(Sheet1!L100,"00"))))</f>
      </c>
      <c r="I92" s="2">
        <f>IF(Sheet1!N100="","",IF(VLOOKUP(Sheet1!N100,Sheet2!$A$2:$C$44,3,FALSE)&gt;=71,VLOOKUP(Sheet1!N100,Sheet2!$A$2:$C$44,2,FALSE)&amp;TEXT(Sheet1!P100,"00")&amp;TEXT(Sheet1!Q100,"00"),VLOOKUP(Sheet1!N100,Sheet2!$A$2:$C$44,2,FALSE)&amp;TEXT(Sheet1!O100,"00")&amp;TEXT(Sheet1!P100,"00")&amp;IF(Sheet1!R100="手",TEXT(Sheet1!Q100,"0"),TEXT(Sheet1!Q100,"00"))))</f>
      </c>
      <c r="J92" s="2">
        <f>IF(Sheet1!S100="","",IF(VLOOKUP(Sheet1!S100,Sheet2!$A$2:$C$44,3,FALSE)&gt;=71,VLOOKUP(Sheet1!S100,Sheet2!$A$2:$C$44,2,FALSE)&amp;TEXT(Sheet1!U100,"00")&amp;TEXT(Sheet1!V100,"00"),VLOOKUP(Sheet1!S100,Sheet2!$A$2:$C$44,2,FALSE)&amp;TEXT(Sheet1!T100,"00")&amp;TEXT(Sheet1!U100,"00")&amp;IF(Sheet1!W100="手",TEXT(Sheet1!V100,"0"),TEXT(Sheet1!V100,"00"))))</f>
      </c>
      <c r="K92" s="2">
        <f>IF(Sheet1!Z100="","","●")</f>
      </c>
      <c r="L92" s="2">
        <f>IF(Sheet1!AA100="","","▲")</f>
      </c>
      <c r="M92" s="2">
        <f>IF(Sheet1!AB100="","","★")</f>
      </c>
      <c r="N92" s="2">
        <f>IF(Sheet1!AC100="","","▼")</f>
      </c>
      <c r="O92" s="2">
        <f>IF(Sheet1!AD100="","",Sheet1!AD100)</f>
      </c>
    </row>
    <row r="93" spans="1:15" s="3" customFormat="1" ht="13.5">
      <c r="A93" s="2">
        <f t="shared" si="2"/>
      </c>
      <c r="B93" s="2">
        <f>IF(Sheet1!C101="","",IF(Sheet1!Y101=2,Sheet1!C101&amp;"      "&amp;Sheet1!D101&amp;" "&amp;Sheet1!G101,IF(Sheet1!Y101=3,Sheet1!C101&amp;"    "&amp;Sheet1!D101&amp;" "&amp;Sheet1!G101,IF(Sheet1!Y101=4,Sheet1!C101&amp;"  "&amp;Sheet1!D101&amp;" "&amp;Sheet1!G101,IF(Sheet1!Y101&gt;=5,Sheet1!C101&amp;Sheet1!D101&amp;" "&amp;Sheet1!G101,"")))))</f>
      </c>
      <c r="C93" s="2">
        <f>IF(Sheet1!E101="","",Sheet1!E101&amp;" "&amp;Sheet1!F101)</f>
      </c>
      <c r="D93" s="2">
        <f>IF(Sheet1!H101="","",IF(Sheet1!H101="女",2,1))</f>
      </c>
      <c r="E93" s="2">
        <f t="shared" si="3"/>
      </c>
      <c r="F93" s="2">
        <f>IF(B93="","",280000+LEFT(Sheet1!$E$3,4))</f>
      </c>
      <c r="G93" s="2">
        <f>IF(Sheet1!B101="","",VALUE(Sheet1!B101))</f>
      </c>
      <c r="H93" s="2">
        <f>IF(Sheet1!I101="","",IF(VLOOKUP(Sheet1!I101,Sheet2!$A$2:$C$44,3,FALSE)&gt;=71,VLOOKUP(Sheet1!I101,Sheet2!$A$2:$C$44,2,FALSE)&amp;TEXT(Sheet1!K101,"00")&amp;TEXT(Sheet1!L101,"00"),VLOOKUP(Sheet1!I101,Sheet2!$A$2:$C$44,2,FALSE)&amp;TEXT(Sheet1!J101,"00")&amp;TEXT(Sheet1!K101,"00")&amp;IF(Sheet1!M101="手",TEXT(Sheet1!L101,"0"),TEXT(Sheet1!L101,"00"))))</f>
      </c>
      <c r="I93" s="2">
        <f>IF(Sheet1!N101="","",IF(VLOOKUP(Sheet1!N101,Sheet2!$A$2:$C$44,3,FALSE)&gt;=71,VLOOKUP(Sheet1!N101,Sheet2!$A$2:$C$44,2,FALSE)&amp;TEXT(Sheet1!P101,"00")&amp;TEXT(Sheet1!Q101,"00"),VLOOKUP(Sheet1!N101,Sheet2!$A$2:$C$44,2,FALSE)&amp;TEXT(Sheet1!O101,"00")&amp;TEXT(Sheet1!P101,"00")&amp;IF(Sheet1!R101="手",TEXT(Sheet1!Q101,"0"),TEXT(Sheet1!Q101,"00"))))</f>
      </c>
      <c r="J93" s="2">
        <f>IF(Sheet1!S101="","",IF(VLOOKUP(Sheet1!S101,Sheet2!$A$2:$C$44,3,FALSE)&gt;=71,VLOOKUP(Sheet1!S101,Sheet2!$A$2:$C$44,2,FALSE)&amp;TEXT(Sheet1!U101,"00")&amp;TEXT(Sheet1!V101,"00"),VLOOKUP(Sheet1!S101,Sheet2!$A$2:$C$44,2,FALSE)&amp;TEXT(Sheet1!T101,"00")&amp;TEXT(Sheet1!U101,"00")&amp;IF(Sheet1!W101="手",TEXT(Sheet1!V101,"0"),TEXT(Sheet1!V101,"00"))))</f>
      </c>
      <c r="K93" s="2">
        <f>IF(Sheet1!Z101="","","●")</f>
      </c>
      <c r="L93" s="2">
        <f>IF(Sheet1!AA101="","","▲")</f>
      </c>
      <c r="M93" s="2">
        <f>IF(Sheet1!AB101="","","★")</f>
      </c>
      <c r="N93" s="2">
        <f>IF(Sheet1!AC101="","","▼")</f>
      </c>
      <c r="O93" s="2">
        <f>IF(Sheet1!AD101="","",Sheet1!AD101)</f>
      </c>
    </row>
    <row r="94" spans="1:15" s="3" customFormat="1" ht="13.5">
      <c r="A94" s="2">
        <f t="shared" si="2"/>
      </c>
      <c r="B94" s="2">
        <f>IF(Sheet1!C102="","",IF(Sheet1!Y102=2,Sheet1!C102&amp;"      "&amp;Sheet1!D102&amp;" "&amp;Sheet1!G102,IF(Sheet1!Y102=3,Sheet1!C102&amp;"    "&amp;Sheet1!D102&amp;" "&amp;Sheet1!G102,IF(Sheet1!Y102=4,Sheet1!C102&amp;"  "&amp;Sheet1!D102&amp;" "&amp;Sheet1!G102,IF(Sheet1!Y102&gt;=5,Sheet1!C102&amp;Sheet1!D102&amp;" "&amp;Sheet1!G102,"")))))</f>
      </c>
      <c r="C94" s="2">
        <f>IF(Sheet1!E102="","",Sheet1!E102&amp;" "&amp;Sheet1!F102)</f>
      </c>
      <c r="D94" s="2">
        <f>IF(Sheet1!H102="","",IF(Sheet1!H102="女",2,1))</f>
      </c>
      <c r="E94" s="2">
        <f t="shared" si="3"/>
      </c>
      <c r="F94" s="2">
        <f>IF(B94="","",280000+LEFT(Sheet1!$E$3,4))</f>
      </c>
      <c r="G94" s="2">
        <f>IF(Sheet1!B102="","",VALUE(Sheet1!B102))</f>
      </c>
      <c r="H94" s="2">
        <f>IF(Sheet1!I102="","",IF(VLOOKUP(Sheet1!I102,Sheet2!$A$2:$C$44,3,FALSE)&gt;=71,VLOOKUP(Sheet1!I102,Sheet2!$A$2:$C$44,2,FALSE)&amp;TEXT(Sheet1!K102,"00")&amp;TEXT(Sheet1!L102,"00"),VLOOKUP(Sheet1!I102,Sheet2!$A$2:$C$44,2,FALSE)&amp;TEXT(Sheet1!J102,"00")&amp;TEXT(Sheet1!K102,"00")&amp;IF(Sheet1!M102="手",TEXT(Sheet1!L102,"0"),TEXT(Sheet1!L102,"00"))))</f>
      </c>
      <c r="I94" s="2">
        <f>IF(Sheet1!N102="","",IF(VLOOKUP(Sheet1!N102,Sheet2!$A$2:$C$44,3,FALSE)&gt;=71,VLOOKUP(Sheet1!N102,Sheet2!$A$2:$C$44,2,FALSE)&amp;TEXT(Sheet1!P102,"00")&amp;TEXT(Sheet1!Q102,"00"),VLOOKUP(Sheet1!N102,Sheet2!$A$2:$C$44,2,FALSE)&amp;TEXT(Sheet1!O102,"00")&amp;TEXT(Sheet1!P102,"00")&amp;IF(Sheet1!R102="手",TEXT(Sheet1!Q102,"0"),TEXT(Sheet1!Q102,"00"))))</f>
      </c>
      <c r="J94" s="2">
        <f>IF(Sheet1!S102="","",IF(VLOOKUP(Sheet1!S102,Sheet2!$A$2:$C$44,3,FALSE)&gt;=71,VLOOKUP(Sheet1!S102,Sheet2!$A$2:$C$44,2,FALSE)&amp;TEXT(Sheet1!U102,"00")&amp;TEXT(Sheet1!V102,"00"),VLOOKUP(Sheet1!S102,Sheet2!$A$2:$C$44,2,FALSE)&amp;TEXT(Sheet1!T102,"00")&amp;TEXT(Sheet1!U102,"00")&amp;IF(Sheet1!W102="手",TEXT(Sheet1!V102,"0"),TEXT(Sheet1!V102,"00"))))</f>
      </c>
      <c r="K94" s="2">
        <f>IF(Sheet1!Z102="","","●")</f>
      </c>
      <c r="L94" s="2">
        <f>IF(Sheet1!AA102="","","▲")</f>
      </c>
      <c r="M94" s="2">
        <f>IF(Sheet1!AB102="","","★")</f>
      </c>
      <c r="N94" s="2">
        <f>IF(Sheet1!AC102="","","▼")</f>
      </c>
      <c r="O94" s="2">
        <f>IF(Sheet1!AD102="","",Sheet1!AD102)</f>
      </c>
    </row>
    <row r="95" spans="1:15" s="3" customFormat="1" ht="13.5">
      <c r="A95" s="2">
        <f t="shared" si="2"/>
      </c>
      <c r="B95" s="2">
        <f>IF(Sheet1!C103="","",IF(Sheet1!Y103=2,Sheet1!C103&amp;"      "&amp;Sheet1!D103&amp;" "&amp;Sheet1!G103,IF(Sheet1!Y103=3,Sheet1!C103&amp;"    "&amp;Sheet1!D103&amp;" "&amp;Sheet1!G103,IF(Sheet1!Y103=4,Sheet1!C103&amp;"  "&amp;Sheet1!D103&amp;" "&amp;Sheet1!G103,IF(Sheet1!Y103&gt;=5,Sheet1!C103&amp;Sheet1!D103&amp;" "&amp;Sheet1!G103,"")))))</f>
      </c>
      <c r="C95" s="2">
        <f>IF(Sheet1!E103="","",Sheet1!E103&amp;" "&amp;Sheet1!F103)</f>
      </c>
      <c r="D95" s="2">
        <f>IF(Sheet1!H103="","",IF(Sheet1!H103="女",2,1))</f>
      </c>
      <c r="E95" s="2">
        <f t="shared" si="3"/>
      </c>
      <c r="F95" s="2">
        <f>IF(B95="","",280000+LEFT(Sheet1!$E$3,4))</f>
      </c>
      <c r="G95" s="2">
        <f>IF(Sheet1!B103="","",VALUE(Sheet1!B103))</f>
      </c>
      <c r="H95" s="2">
        <f>IF(Sheet1!I103="","",IF(VLOOKUP(Sheet1!I103,Sheet2!$A$2:$C$44,3,FALSE)&gt;=71,VLOOKUP(Sheet1!I103,Sheet2!$A$2:$C$44,2,FALSE)&amp;TEXT(Sheet1!K103,"00")&amp;TEXT(Sheet1!L103,"00"),VLOOKUP(Sheet1!I103,Sheet2!$A$2:$C$44,2,FALSE)&amp;TEXT(Sheet1!J103,"00")&amp;TEXT(Sheet1!K103,"00")&amp;IF(Sheet1!M103="手",TEXT(Sheet1!L103,"0"),TEXT(Sheet1!L103,"00"))))</f>
      </c>
      <c r="I95" s="2">
        <f>IF(Sheet1!N103="","",IF(VLOOKUP(Sheet1!N103,Sheet2!$A$2:$C$44,3,FALSE)&gt;=71,VLOOKUP(Sheet1!N103,Sheet2!$A$2:$C$44,2,FALSE)&amp;TEXT(Sheet1!P103,"00")&amp;TEXT(Sheet1!Q103,"00"),VLOOKUP(Sheet1!N103,Sheet2!$A$2:$C$44,2,FALSE)&amp;TEXT(Sheet1!O103,"00")&amp;TEXT(Sheet1!P103,"00")&amp;IF(Sheet1!R103="手",TEXT(Sheet1!Q103,"0"),TEXT(Sheet1!Q103,"00"))))</f>
      </c>
      <c r="J95" s="2">
        <f>IF(Sheet1!S103="","",IF(VLOOKUP(Sheet1!S103,Sheet2!$A$2:$C$44,3,FALSE)&gt;=71,VLOOKUP(Sheet1!S103,Sheet2!$A$2:$C$44,2,FALSE)&amp;TEXT(Sheet1!U103,"00")&amp;TEXT(Sheet1!V103,"00"),VLOOKUP(Sheet1!S103,Sheet2!$A$2:$C$44,2,FALSE)&amp;TEXT(Sheet1!T103,"00")&amp;TEXT(Sheet1!U103,"00")&amp;IF(Sheet1!W103="手",TEXT(Sheet1!V103,"0"),TEXT(Sheet1!V103,"00"))))</f>
      </c>
      <c r="K95" s="2">
        <f>IF(Sheet1!Z103="","","●")</f>
      </c>
      <c r="L95" s="2">
        <f>IF(Sheet1!AA103="","","▲")</f>
      </c>
      <c r="M95" s="2">
        <f>IF(Sheet1!AB103="","","★")</f>
      </c>
      <c r="N95" s="2">
        <f>IF(Sheet1!AC103="","","▼")</f>
      </c>
      <c r="O95" s="2">
        <f>IF(Sheet1!AD103="","",Sheet1!AD103)</f>
      </c>
    </row>
    <row r="96" spans="1:15" s="3" customFormat="1" ht="13.5">
      <c r="A96" s="2">
        <f t="shared" si="2"/>
      </c>
      <c r="B96" s="2">
        <f>IF(Sheet1!C104="","",IF(Sheet1!Y104=2,Sheet1!C104&amp;"      "&amp;Sheet1!D104&amp;" "&amp;Sheet1!G104,IF(Sheet1!Y104=3,Sheet1!C104&amp;"    "&amp;Sheet1!D104&amp;" "&amp;Sheet1!G104,IF(Sheet1!Y104=4,Sheet1!C104&amp;"  "&amp;Sheet1!D104&amp;" "&amp;Sheet1!G104,IF(Sheet1!Y104&gt;=5,Sheet1!C104&amp;Sheet1!D104&amp;" "&amp;Sheet1!G104,"")))))</f>
      </c>
      <c r="C96" s="2">
        <f>IF(Sheet1!E104="","",Sheet1!E104&amp;" "&amp;Sheet1!F104)</f>
      </c>
      <c r="D96" s="2">
        <f>IF(Sheet1!H104="","",IF(Sheet1!H104="女",2,1))</f>
      </c>
      <c r="E96" s="2">
        <f t="shared" si="3"/>
      </c>
      <c r="F96" s="2">
        <f>IF(B96="","",280000+LEFT(Sheet1!$E$3,4))</f>
      </c>
      <c r="G96" s="2">
        <f>IF(Sheet1!B104="","",VALUE(Sheet1!B104))</f>
      </c>
      <c r="H96" s="2">
        <f>IF(Sheet1!I104="","",IF(VLOOKUP(Sheet1!I104,Sheet2!$A$2:$C$44,3,FALSE)&gt;=71,VLOOKUP(Sheet1!I104,Sheet2!$A$2:$C$44,2,FALSE)&amp;TEXT(Sheet1!K104,"00")&amp;TEXT(Sheet1!L104,"00"),VLOOKUP(Sheet1!I104,Sheet2!$A$2:$C$44,2,FALSE)&amp;TEXT(Sheet1!J104,"00")&amp;TEXT(Sheet1!K104,"00")&amp;IF(Sheet1!M104="手",TEXT(Sheet1!L104,"0"),TEXT(Sheet1!L104,"00"))))</f>
      </c>
      <c r="I96" s="2">
        <f>IF(Sheet1!N104="","",IF(VLOOKUP(Sheet1!N104,Sheet2!$A$2:$C$44,3,FALSE)&gt;=71,VLOOKUP(Sheet1!N104,Sheet2!$A$2:$C$44,2,FALSE)&amp;TEXT(Sheet1!P104,"00")&amp;TEXT(Sheet1!Q104,"00"),VLOOKUP(Sheet1!N104,Sheet2!$A$2:$C$44,2,FALSE)&amp;TEXT(Sheet1!O104,"00")&amp;TEXT(Sheet1!P104,"00")&amp;IF(Sheet1!R104="手",TEXT(Sheet1!Q104,"0"),TEXT(Sheet1!Q104,"00"))))</f>
      </c>
      <c r="J96" s="2">
        <f>IF(Sheet1!S104="","",IF(VLOOKUP(Sheet1!S104,Sheet2!$A$2:$C$44,3,FALSE)&gt;=71,VLOOKUP(Sheet1!S104,Sheet2!$A$2:$C$44,2,FALSE)&amp;TEXT(Sheet1!U104,"00")&amp;TEXT(Sheet1!V104,"00"),VLOOKUP(Sheet1!S104,Sheet2!$A$2:$C$44,2,FALSE)&amp;TEXT(Sheet1!T104,"00")&amp;TEXT(Sheet1!U104,"00")&amp;IF(Sheet1!W104="手",TEXT(Sheet1!V104,"0"),TEXT(Sheet1!V104,"00"))))</f>
      </c>
      <c r="K96" s="2">
        <f>IF(Sheet1!Z104="","","●")</f>
      </c>
      <c r="L96" s="2">
        <f>IF(Sheet1!AA104="","","▲")</f>
      </c>
      <c r="M96" s="2">
        <f>IF(Sheet1!AB104="","","★")</f>
      </c>
      <c r="N96" s="2">
        <f>IF(Sheet1!AC104="","","▼")</f>
      </c>
      <c r="O96" s="2">
        <f>IF(Sheet1!AD104="","",Sheet1!AD104)</f>
      </c>
    </row>
    <row r="97" spans="1:15" s="3" customFormat="1" ht="13.5">
      <c r="A97" s="2">
        <f t="shared" si="2"/>
      </c>
      <c r="B97" s="2">
        <f>IF(Sheet1!C105="","",IF(Sheet1!Y105=2,Sheet1!C105&amp;"      "&amp;Sheet1!D105&amp;" "&amp;Sheet1!G105,IF(Sheet1!Y105=3,Sheet1!C105&amp;"    "&amp;Sheet1!D105&amp;" "&amp;Sheet1!G105,IF(Sheet1!Y105=4,Sheet1!C105&amp;"  "&amp;Sheet1!D105&amp;" "&amp;Sheet1!G105,IF(Sheet1!Y105&gt;=5,Sheet1!C105&amp;Sheet1!D105&amp;" "&amp;Sheet1!G105,"")))))</f>
      </c>
      <c r="C97" s="2">
        <f>IF(Sheet1!E105="","",Sheet1!E105&amp;" "&amp;Sheet1!F105)</f>
      </c>
      <c r="D97" s="2">
        <f>IF(Sheet1!H105="","",IF(Sheet1!H105="女",2,1))</f>
      </c>
      <c r="E97" s="2">
        <f t="shared" si="3"/>
      </c>
      <c r="F97" s="2">
        <f>IF(B97="","",280000+LEFT(Sheet1!$E$3,4))</f>
      </c>
      <c r="G97" s="2">
        <f>IF(Sheet1!B105="","",VALUE(Sheet1!B105))</f>
      </c>
      <c r="H97" s="2">
        <f>IF(Sheet1!I105="","",IF(VLOOKUP(Sheet1!I105,Sheet2!$A$2:$C$44,3,FALSE)&gt;=71,VLOOKUP(Sheet1!I105,Sheet2!$A$2:$C$44,2,FALSE)&amp;TEXT(Sheet1!K105,"00")&amp;TEXT(Sheet1!L105,"00"),VLOOKUP(Sheet1!I105,Sheet2!$A$2:$C$44,2,FALSE)&amp;TEXT(Sheet1!J105,"00")&amp;TEXT(Sheet1!K105,"00")&amp;IF(Sheet1!M105="手",TEXT(Sheet1!L105,"0"),TEXT(Sheet1!L105,"00"))))</f>
      </c>
      <c r="I97" s="2">
        <f>IF(Sheet1!N105="","",IF(VLOOKUP(Sheet1!N105,Sheet2!$A$2:$C$44,3,FALSE)&gt;=71,VLOOKUP(Sheet1!N105,Sheet2!$A$2:$C$44,2,FALSE)&amp;TEXT(Sheet1!P105,"00")&amp;TEXT(Sheet1!Q105,"00"),VLOOKUP(Sheet1!N105,Sheet2!$A$2:$C$44,2,FALSE)&amp;TEXT(Sheet1!O105,"00")&amp;TEXT(Sheet1!P105,"00")&amp;IF(Sheet1!R105="手",TEXT(Sheet1!Q105,"0"),TEXT(Sheet1!Q105,"00"))))</f>
      </c>
      <c r="J97" s="2">
        <f>IF(Sheet1!S105="","",IF(VLOOKUP(Sheet1!S105,Sheet2!$A$2:$C$44,3,FALSE)&gt;=71,VLOOKUP(Sheet1!S105,Sheet2!$A$2:$C$44,2,FALSE)&amp;TEXT(Sheet1!U105,"00")&amp;TEXT(Sheet1!V105,"00"),VLOOKUP(Sheet1!S105,Sheet2!$A$2:$C$44,2,FALSE)&amp;TEXT(Sheet1!T105,"00")&amp;TEXT(Sheet1!U105,"00")&amp;IF(Sheet1!W105="手",TEXT(Sheet1!V105,"0"),TEXT(Sheet1!V105,"00"))))</f>
      </c>
      <c r="K97" s="2">
        <f>IF(Sheet1!Z105="","","●")</f>
      </c>
      <c r="L97" s="2">
        <f>IF(Sheet1!AA105="","","▲")</f>
      </c>
      <c r="M97" s="2">
        <f>IF(Sheet1!AB105="","","★")</f>
      </c>
      <c r="N97" s="2">
        <f>IF(Sheet1!AC105="","","▼")</f>
      </c>
      <c r="O97" s="2">
        <f>IF(Sheet1!AD105="","",Sheet1!AD105)</f>
      </c>
    </row>
    <row r="98" spans="1:15" s="3" customFormat="1" ht="13.5">
      <c r="A98" s="2">
        <f t="shared" si="2"/>
      </c>
      <c r="B98" s="2">
        <f>IF(Sheet1!C106="","",IF(Sheet1!Y106=2,Sheet1!C106&amp;"      "&amp;Sheet1!D106&amp;" "&amp;Sheet1!G106,IF(Sheet1!Y106=3,Sheet1!C106&amp;"    "&amp;Sheet1!D106&amp;" "&amp;Sheet1!G106,IF(Sheet1!Y106=4,Sheet1!C106&amp;"  "&amp;Sheet1!D106&amp;" "&amp;Sheet1!G106,IF(Sheet1!Y106&gt;=5,Sheet1!C106&amp;Sheet1!D106&amp;" "&amp;Sheet1!G106,"")))))</f>
      </c>
      <c r="C98" s="2">
        <f>IF(Sheet1!E106="","",Sheet1!E106&amp;" "&amp;Sheet1!F106)</f>
      </c>
      <c r="D98" s="2">
        <f>IF(Sheet1!H106="","",IF(Sheet1!H106="女",2,1))</f>
      </c>
      <c r="E98" s="2">
        <f t="shared" si="3"/>
      </c>
      <c r="F98" s="2">
        <f>IF(B98="","",280000+LEFT(Sheet1!$E$3,4))</f>
      </c>
      <c r="G98" s="2">
        <f>IF(Sheet1!B106="","",VALUE(Sheet1!B106))</f>
      </c>
      <c r="H98" s="2">
        <f>IF(Sheet1!I106="","",IF(VLOOKUP(Sheet1!I106,Sheet2!$A$2:$C$44,3,FALSE)&gt;=71,VLOOKUP(Sheet1!I106,Sheet2!$A$2:$C$44,2,FALSE)&amp;TEXT(Sheet1!K106,"00")&amp;TEXT(Sheet1!L106,"00"),VLOOKUP(Sheet1!I106,Sheet2!$A$2:$C$44,2,FALSE)&amp;TEXT(Sheet1!J106,"00")&amp;TEXT(Sheet1!K106,"00")&amp;IF(Sheet1!M106="手",TEXT(Sheet1!L106,"0"),TEXT(Sheet1!L106,"00"))))</f>
      </c>
      <c r="I98" s="2">
        <f>IF(Sheet1!N106="","",IF(VLOOKUP(Sheet1!N106,Sheet2!$A$2:$C$44,3,FALSE)&gt;=71,VLOOKUP(Sheet1!N106,Sheet2!$A$2:$C$44,2,FALSE)&amp;TEXT(Sheet1!P106,"00")&amp;TEXT(Sheet1!Q106,"00"),VLOOKUP(Sheet1!N106,Sheet2!$A$2:$C$44,2,FALSE)&amp;TEXT(Sheet1!O106,"00")&amp;TEXT(Sheet1!P106,"00")&amp;IF(Sheet1!R106="手",TEXT(Sheet1!Q106,"0"),TEXT(Sheet1!Q106,"00"))))</f>
      </c>
      <c r="J98" s="2">
        <f>IF(Sheet1!S106="","",IF(VLOOKUP(Sheet1!S106,Sheet2!$A$2:$C$44,3,FALSE)&gt;=71,VLOOKUP(Sheet1!S106,Sheet2!$A$2:$C$44,2,FALSE)&amp;TEXT(Sheet1!U106,"00")&amp;TEXT(Sheet1!V106,"00"),VLOOKUP(Sheet1!S106,Sheet2!$A$2:$C$44,2,FALSE)&amp;TEXT(Sheet1!T106,"00")&amp;TEXT(Sheet1!U106,"00")&amp;IF(Sheet1!W106="手",TEXT(Sheet1!V106,"0"),TEXT(Sheet1!V106,"00"))))</f>
      </c>
      <c r="K98" s="2">
        <f>IF(Sheet1!Z106="","","●")</f>
      </c>
      <c r="L98" s="2">
        <f>IF(Sheet1!AA106="","","▲")</f>
      </c>
      <c r="M98" s="2">
        <f>IF(Sheet1!AB106="","","★")</f>
      </c>
      <c r="N98" s="2">
        <f>IF(Sheet1!AC106="","","▼")</f>
      </c>
      <c r="O98" s="2">
        <f>IF(Sheet1!AD106="","",Sheet1!AD106)</f>
      </c>
    </row>
    <row r="99" spans="1:15" s="3" customFormat="1" ht="13.5">
      <c r="A99" s="2">
        <f t="shared" si="2"/>
      </c>
      <c r="B99" s="2">
        <f>IF(Sheet1!C107="","",IF(Sheet1!Y107=2,Sheet1!C107&amp;"      "&amp;Sheet1!D107&amp;" "&amp;Sheet1!G107,IF(Sheet1!Y107=3,Sheet1!C107&amp;"    "&amp;Sheet1!D107&amp;" "&amp;Sheet1!G107,IF(Sheet1!Y107=4,Sheet1!C107&amp;"  "&amp;Sheet1!D107&amp;" "&amp;Sheet1!G107,IF(Sheet1!Y107&gt;=5,Sheet1!C107&amp;Sheet1!D107&amp;" "&amp;Sheet1!G107,"")))))</f>
      </c>
      <c r="C99" s="2">
        <f>IF(Sheet1!E107="","",Sheet1!E107&amp;" "&amp;Sheet1!F107)</f>
      </c>
      <c r="D99" s="2">
        <f>IF(Sheet1!H107="","",IF(Sheet1!H107="女",2,1))</f>
      </c>
      <c r="E99" s="2">
        <f t="shared" si="3"/>
      </c>
      <c r="F99" s="2">
        <f>IF(B99="","",280000+LEFT(Sheet1!$E$3,4))</f>
      </c>
      <c r="G99" s="2">
        <f>IF(Sheet1!B107="","",VALUE(Sheet1!B107))</f>
      </c>
      <c r="H99" s="2">
        <f>IF(Sheet1!I107="","",IF(VLOOKUP(Sheet1!I107,Sheet2!$A$2:$C$44,3,FALSE)&gt;=71,VLOOKUP(Sheet1!I107,Sheet2!$A$2:$C$44,2,FALSE)&amp;TEXT(Sheet1!K107,"00")&amp;TEXT(Sheet1!L107,"00"),VLOOKUP(Sheet1!I107,Sheet2!$A$2:$C$44,2,FALSE)&amp;TEXT(Sheet1!J107,"00")&amp;TEXT(Sheet1!K107,"00")&amp;IF(Sheet1!M107="手",TEXT(Sheet1!L107,"0"),TEXT(Sheet1!L107,"00"))))</f>
      </c>
      <c r="I99" s="2">
        <f>IF(Sheet1!N107="","",IF(VLOOKUP(Sheet1!N107,Sheet2!$A$2:$C$44,3,FALSE)&gt;=71,VLOOKUP(Sheet1!N107,Sheet2!$A$2:$C$44,2,FALSE)&amp;TEXT(Sheet1!P107,"00")&amp;TEXT(Sheet1!Q107,"00"),VLOOKUP(Sheet1!N107,Sheet2!$A$2:$C$44,2,FALSE)&amp;TEXT(Sheet1!O107,"00")&amp;TEXT(Sheet1!P107,"00")&amp;IF(Sheet1!R107="手",TEXT(Sheet1!Q107,"0"),TEXT(Sheet1!Q107,"00"))))</f>
      </c>
      <c r="J99" s="2">
        <f>IF(Sheet1!S107="","",IF(VLOOKUP(Sheet1!S107,Sheet2!$A$2:$C$44,3,FALSE)&gt;=71,VLOOKUP(Sheet1!S107,Sheet2!$A$2:$C$44,2,FALSE)&amp;TEXT(Sheet1!U107,"00")&amp;TEXT(Sheet1!V107,"00"),VLOOKUP(Sheet1!S107,Sheet2!$A$2:$C$44,2,FALSE)&amp;TEXT(Sheet1!T107,"00")&amp;TEXT(Sheet1!U107,"00")&amp;IF(Sheet1!W107="手",TEXT(Sheet1!V107,"0"),TEXT(Sheet1!V107,"00"))))</f>
      </c>
      <c r="K99" s="2">
        <f>IF(Sheet1!Z107="","","●")</f>
      </c>
      <c r="L99" s="2">
        <f>IF(Sheet1!AA107="","","▲")</f>
      </c>
      <c r="M99" s="2">
        <f>IF(Sheet1!AB107="","","★")</f>
      </c>
      <c r="N99" s="2">
        <f>IF(Sheet1!AC107="","","▼")</f>
      </c>
      <c r="O99" s="2">
        <f>IF(Sheet1!AD107="","",Sheet1!AD107)</f>
      </c>
    </row>
    <row r="100" spans="1:15" s="3" customFormat="1" ht="13.5">
      <c r="A100" s="2">
        <f t="shared" si="2"/>
      </c>
      <c r="B100" s="2">
        <f>IF(Sheet1!C108="","",IF(Sheet1!Y108=2,Sheet1!C108&amp;"      "&amp;Sheet1!D108&amp;" "&amp;Sheet1!G108,IF(Sheet1!Y108=3,Sheet1!C108&amp;"    "&amp;Sheet1!D108&amp;" "&amp;Sheet1!G108,IF(Sheet1!Y108=4,Sheet1!C108&amp;"  "&amp;Sheet1!D108&amp;" "&amp;Sheet1!G108,IF(Sheet1!Y108&gt;=5,Sheet1!C108&amp;Sheet1!D108&amp;" "&amp;Sheet1!G108,"")))))</f>
      </c>
      <c r="C100" s="2">
        <f>IF(Sheet1!E108="","",Sheet1!E108&amp;" "&amp;Sheet1!F108)</f>
      </c>
      <c r="D100" s="2">
        <f>IF(Sheet1!H108="","",IF(Sheet1!H108="女",2,1))</f>
      </c>
      <c r="E100" s="2">
        <f t="shared" si="3"/>
      </c>
      <c r="F100" s="2">
        <f>IF(B100="","",280000+LEFT(Sheet1!$E$3,4))</f>
      </c>
      <c r="G100" s="2">
        <f>IF(Sheet1!B108="","",VALUE(Sheet1!B108))</f>
      </c>
      <c r="H100" s="2">
        <f>IF(Sheet1!I108="","",IF(VLOOKUP(Sheet1!I108,Sheet2!$A$2:$C$44,3,FALSE)&gt;=71,VLOOKUP(Sheet1!I108,Sheet2!$A$2:$C$44,2,FALSE)&amp;TEXT(Sheet1!K108,"00")&amp;TEXT(Sheet1!L108,"00"),VLOOKUP(Sheet1!I108,Sheet2!$A$2:$C$44,2,FALSE)&amp;TEXT(Sheet1!J108,"00")&amp;TEXT(Sheet1!K108,"00")&amp;IF(Sheet1!M108="手",TEXT(Sheet1!L108,"0"),TEXT(Sheet1!L108,"00"))))</f>
      </c>
      <c r="I100" s="2">
        <f>IF(Sheet1!N108="","",IF(VLOOKUP(Sheet1!N108,Sheet2!$A$2:$C$44,3,FALSE)&gt;=71,VLOOKUP(Sheet1!N108,Sheet2!$A$2:$C$44,2,FALSE)&amp;TEXT(Sheet1!P108,"00")&amp;TEXT(Sheet1!Q108,"00"),VLOOKUP(Sheet1!N108,Sheet2!$A$2:$C$44,2,FALSE)&amp;TEXT(Sheet1!O108,"00")&amp;TEXT(Sheet1!P108,"00")&amp;IF(Sheet1!R108="手",TEXT(Sheet1!Q108,"0"),TEXT(Sheet1!Q108,"00"))))</f>
      </c>
      <c r="J100" s="2">
        <f>IF(Sheet1!S108="","",IF(VLOOKUP(Sheet1!S108,Sheet2!$A$2:$C$44,3,FALSE)&gt;=71,VLOOKUP(Sheet1!S108,Sheet2!$A$2:$C$44,2,FALSE)&amp;TEXT(Sheet1!U108,"00")&amp;TEXT(Sheet1!V108,"00"),VLOOKUP(Sheet1!S108,Sheet2!$A$2:$C$44,2,FALSE)&amp;TEXT(Sheet1!T108,"00")&amp;TEXT(Sheet1!U108,"00")&amp;IF(Sheet1!W108="手",TEXT(Sheet1!V108,"0"),TEXT(Sheet1!V108,"00"))))</f>
      </c>
      <c r="K100" s="2">
        <f>IF(Sheet1!Z108="","","●")</f>
      </c>
      <c r="L100" s="2">
        <f>IF(Sheet1!AA108="","","▲")</f>
      </c>
      <c r="M100" s="2">
        <f>IF(Sheet1!AB108="","","★")</f>
      </c>
      <c r="N100" s="2">
        <f>IF(Sheet1!AC108="","","▼")</f>
      </c>
      <c r="O100" s="2">
        <f>IF(Sheet1!AD108="","",Sheet1!AD108)</f>
      </c>
    </row>
    <row r="101" spans="1:15" s="3" customFormat="1" ht="13.5">
      <c r="A101" s="2">
        <f t="shared" si="2"/>
      </c>
      <c r="B101" s="2">
        <f>IF(Sheet1!C109="","",IF(Sheet1!Y109=2,Sheet1!C109&amp;"      "&amp;Sheet1!D109&amp;" "&amp;Sheet1!G109,IF(Sheet1!Y109=3,Sheet1!C109&amp;"    "&amp;Sheet1!D109&amp;" "&amp;Sheet1!G109,IF(Sheet1!Y109=4,Sheet1!C109&amp;"  "&amp;Sheet1!D109&amp;" "&amp;Sheet1!G109,IF(Sheet1!Y109&gt;=5,Sheet1!C109&amp;Sheet1!D109&amp;" "&amp;Sheet1!G109,"")))))</f>
      </c>
      <c r="C101" s="2">
        <f>IF(Sheet1!E109="","",Sheet1!E109&amp;" "&amp;Sheet1!F109)</f>
      </c>
      <c r="D101" s="2">
        <f>IF(Sheet1!H109="","",IF(Sheet1!H109="女",2,1))</f>
      </c>
      <c r="E101" s="2">
        <f t="shared" si="3"/>
      </c>
      <c r="F101" s="2">
        <f>IF(B101="","",280000+LEFT(Sheet1!$E$3,4))</f>
      </c>
      <c r="G101" s="2">
        <f>IF(Sheet1!B109="","",VALUE(Sheet1!B109))</f>
      </c>
      <c r="H101" s="2">
        <f>IF(Sheet1!I109="","",IF(VLOOKUP(Sheet1!I109,Sheet2!$A$2:$C$44,3,FALSE)&gt;=71,VLOOKUP(Sheet1!I109,Sheet2!$A$2:$C$44,2,FALSE)&amp;TEXT(Sheet1!K109,"00")&amp;TEXT(Sheet1!L109,"00"),VLOOKUP(Sheet1!I109,Sheet2!$A$2:$C$44,2,FALSE)&amp;TEXT(Sheet1!J109,"00")&amp;TEXT(Sheet1!K109,"00")&amp;IF(Sheet1!M109="手",TEXT(Sheet1!L109,"0"),TEXT(Sheet1!L109,"00"))))</f>
      </c>
      <c r="I101" s="2">
        <f>IF(Sheet1!N109="","",IF(VLOOKUP(Sheet1!N109,Sheet2!$A$2:$C$44,3,FALSE)&gt;=71,VLOOKUP(Sheet1!N109,Sheet2!$A$2:$C$44,2,FALSE)&amp;TEXT(Sheet1!P109,"00")&amp;TEXT(Sheet1!Q109,"00"),VLOOKUP(Sheet1!N109,Sheet2!$A$2:$C$44,2,FALSE)&amp;TEXT(Sheet1!O109,"00")&amp;TEXT(Sheet1!P109,"00")&amp;IF(Sheet1!R109="手",TEXT(Sheet1!Q109,"0"),TEXT(Sheet1!Q109,"00"))))</f>
      </c>
      <c r="J101" s="2">
        <f>IF(Sheet1!S109="","",IF(VLOOKUP(Sheet1!S109,Sheet2!$A$2:$C$44,3,FALSE)&gt;=71,VLOOKUP(Sheet1!S109,Sheet2!$A$2:$C$44,2,FALSE)&amp;TEXT(Sheet1!U109,"00")&amp;TEXT(Sheet1!V109,"00"),VLOOKUP(Sheet1!S109,Sheet2!$A$2:$C$44,2,FALSE)&amp;TEXT(Sheet1!T109,"00")&amp;TEXT(Sheet1!U109,"00")&amp;IF(Sheet1!W109="手",TEXT(Sheet1!V109,"0"),TEXT(Sheet1!V109,"00"))))</f>
      </c>
      <c r="K101" s="2">
        <f>IF(Sheet1!Z109="","","●")</f>
      </c>
      <c r="L101" s="2">
        <f>IF(Sheet1!AA109="","","▲")</f>
      </c>
      <c r="M101" s="2">
        <f>IF(Sheet1!AB109="","","★")</f>
      </c>
      <c r="N101" s="2">
        <f>IF(Sheet1!AC109="","","▼")</f>
      </c>
      <c r="O101" s="2">
        <f>IF(Sheet1!AD109="","",Sheet1!AD109)</f>
      </c>
    </row>
    <row r="102" spans="1:15" s="3" customFormat="1" ht="13.5">
      <c r="A102" s="3">
        <f t="shared" si="2"/>
      </c>
      <c r="B102" s="2">
        <f>IF(Sheet1!C110="","",IF(Sheet1!Y110=2,Sheet1!C110&amp;"      "&amp;Sheet1!D110&amp;" "&amp;Sheet1!G110,IF(Sheet1!Y110=3,Sheet1!C110&amp;"    "&amp;Sheet1!D110&amp;" "&amp;Sheet1!G110,IF(Sheet1!Y110=4,Sheet1!C110&amp;"  "&amp;Sheet1!D110&amp;" "&amp;Sheet1!G110,IF(Sheet1!Y110&gt;=5,Sheet1!C110&amp;Sheet1!D110&amp;" "&amp;Sheet1!G110,"")))))</f>
      </c>
      <c r="C102" s="3">
        <f>IF(Sheet1!E110="","",Sheet1!E110&amp;" "&amp;Sheet1!F110)</f>
      </c>
      <c r="D102" s="3">
        <f>IF(Sheet1!H110="","",IF(Sheet1!H110="女",2,1))</f>
      </c>
      <c r="E102" s="2">
        <f t="shared" si="3"/>
      </c>
      <c r="F102" s="2">
        <f>IF(B102="","",280000+LEFT(Sheet1!$E$3,4))</f>
      </c>
      <c r="G102" s="3">
        <f>IF(Sheet1!B110="","",VALUE(Sheet1!B110))</f>
      </c>
      <c r="H102" s="3">
        <f>IF(Sheet1!I110="","",IF(VLOOKUP(Sheet1!I110,Sheet2!$A$2:$C$44,3,FALSE)&gt;=71,VLOOKUP(Sheet1!I110,Sheet2!$A$2:$C$44,2,FALSE)&amp;TEXT(Sheet1!K110,"00")&amp;TEXT(Sheet1!L110,"00"),VLOOKUP(Sheet1!I110,Sheet2!$A$2:$C$44,2,FALSE)&amp;TEXT(Sheet1!J110,"00")&amp;TEXT(Sheet1!K110,"00")&amp;IF(Sheet1!M110="手",TEXT(Sheet1!L110,"0"),TEXT(Sheet1!L110,"00"))))</f>
      </c>
      <c r="I102" s="3">
        <f>IF(Sheet1!N110="","",IF(VLOOKUP(Sheet1!N110,Sheet2!$A$2:$C$44,3,FALSE)&gt;=71,VLOOKUP(Sheet1!N110,Sheet2!$A$2:$C$44,2,FALSE)&amp;TEXT(Sheet1!P110,"00")&amp;TEXT(Sheet1!Q110,"00"),VLOOKUP(Sheet1!N110,Sheet2!$A$2:$C$44,2,FALSE)&amp;TEXT(Sheet1!O110,"00")&amp;TEXT(Sheet1!P110,"00")&amp;IF(Sheet1!R110="手",TEXT(Sheet1!Q110,"0"),TEXT(Sheet1!Q110,"00"))))</f>
      </c>
      <c r="J102" s="3">
        <f>IF(Sheet1!S110="","",IF(VLOOKUP(Sheet1!S110,Sheet2!$A$2:$C$44,3,FALSE)&gt;=71,VLOOKUP(Sheet1!S110,Sheet2!$A$2:$C$44,2,FALSE)&amp;TEXT(Sheet1!U110,"00")&amp;TEXT(Sheet1!V110,"00"),VLOOKUP(Sheet1!S110,Sheet2!$A$2:$C$44,2,FALSE)&amp;TEXT(Sheet1!T110,"00")&amp;TEXT(Sheet1!U110,"00")&amp;IF(Sheet1!W110="手",TEXT(Sheet1!V110,"0"),TEXT(Sheet1!V110,"00"))))</f>
      </c>
      <c r="K102" s="2">
        <f>IF(Sheet1!Z110="","","●")</f>
      </c>
      <c r="L102" s="2">
        <f>IF(Sheet1!AA110="","","▲")</f>
      </c>
      <c r="M102" s="2">
        <f>IF(Sheet1!AB110="","","★")</f>
      </c>
      <c r="N102" s="2">
        <f>IF(Sheet1!AC110="","","▼")</f>
      </c>
      <c r="O102" s="2">
        <f>IF(Sheet1!AD110="","",Sheet1!AD110)</f>
      </c>
    </row>
    <row r="103" spans="1:15" s="3" customFormat="1" ht="13.5">
      <c r="A103" s="3">
        <f t="shared" si="2"/>
      </c>
      <c r="B103" s="2">
        <f>IF(Sheet1!C111="","",IF(Sheet1!Y111=2,Sheet1!C111&amp;"      "&amp;Sheet1!D111&amp;" "&amp;Sheet1!G111,IF(Sheet1!Y111=3,Sheet1!C111&amp;"    "&amp;Sheet1!D111&amp;" "&amp;Sheet1!G111,IF(Sheet1!Y111=4,Sheet1!C111&amp;"  "&amp;Sheet1!D111&amp;" "&amp;Sheet1!G111,IF(Sheet1!Y111&gt;=5,Sheet1!C111&amp;Sheet1!D111&amp;" "&amp;Sheet1!G111,"")))))</f>
      </c>
      <c r="C103" s="3">
        <f>IF(Sheet1!E111="","",Sheet1!E111&amp;" "&amp;Sheet1!F111)</f>
      </c>
      <c r="D103" s="3">
        <f>IF(Sheet1!H111="","",IF(Sheet1!H111="女",2,1))</f>
      </c>
      <c r="E103" s="2">
        <f t="shared" si="3"/>
      </c>
      <c r="F103" s="2">
        <f>IF(B103="","",280000+LEFT(Sheet1!$E$3,4))</f>
      </c>
      <c r="G103" s="3">
        <f>IF(Sheet1!B111="","",VALUE(Sheet1!B111))</f>
      </c>
      <c r="H103" s="3">
        <f>IF(Sheet1!I111="","",IF(VLOOKUP(Sheet1!I111,Sheet2!$A$2:$C$44,3,FALSE)&gt;=71,VLOOKUP(Sheet1!I111,Sheet2!$A$2:$C$44,2,FALSE)&amp;TEXT(Sheet1!K111,"00")&amp;TEXT(Sheet1!L111,"00"),VLOOKUP(Sheet1!I111,Sheet2!$A$2:$C$44,2,FALSE)&amp;TEXT(Sheet1!J111,"00")&amp;TEXT(Sheet1!K111,"00")&amp;IF(Sheet1!M111="手",TEXT(Sheet1!L111,"0"),TEXT(Sheet1!L111,"00"))))</f>
      </c>
      <c r="I103" s="3">
        <f>IF(Sheet1!N111="","",IF(VLOOKUP(Sheet1!N111,Sheet2!$A$2:$C$44,3,FALSE)&gt;=71,VLOOKUP(Sheet1!N111,Sheet2!$A$2:$C$44,2,FALSE)&amp;TEXT(Sheet1!P111,"00")&amp;TEXT(Sheet1!Q111,"00"),VLOOKUP(Sheet1!N111,Sheet2!$A$2:$C$44,2,FALSE)&amp;TEXT(Sheet1!O111,"00")&amp;TEXT(Sheet1!P111,"00")&amp;IF(Sheet1!R111="手",TEXT(Sheet1!Q111,"0"),TEXT(Sheet1!Q111,"00"))))</f>
      </c>
      <c r="J103" s="3">
        <f>IF(Sheet1!S111="","",IF(VLOOKUP(Sheet1!S111,Sheet2!$A$2:$C$44,3,FALSE)&gt;=71,VLOOKUP(Sheet1!S111,Sheet2!$A$2:$C$44,2,FALSE)&amp;TEXT(Sheet1!U111,"00")&amp;TEXT(Sheet1!V111,"00"),VLOOKUP(Sheet1!S111,Sheet2!$A$2:$C$44,2,FALSE)&amp;TEXT(Sheet1!T111,"00")&amp;TEXT(Sheet1!U111,"00")&amp;IF(Sheet1!W111="手",TEXT(Sheet1!V111,"0"),TEXT(Sheet1!V111,"00"))))</f>
      </c>
      <c r="K103" s="2">
        <f>IF(Sheet1!Z111="","","●")</f>
      </c>
      <c r="L103" s="2">
        <f>IF(Sheet1!AA111="","","▲")</f>
      </c>
      <c r="M103" s="2">
        <f>IF(Sheet1!AB111="","","★")</f>
      </c>
      <c r="N103" s="2">
        <f>IF(Sheet1!AC111="","","▼")</f>
      </c>
      <c r="O103" s="2">
        <f>IF(Sheet1!AD111="","",Sheet1!AD111)</f>
      </c>
    </row>
    <row r="104" spans="1:15" s="3" customFormat="1" ht="13.5">
      <c r="A104" s="3">
        <f t="shared" si="2"/>
      </c>
      <c r="B104" s="2">
        <f>IF(Sheet1!C112="","",IF(Sheet1!Y112=2,Sheet1!C112&amp;"      "&amp;Sheet1!D112&amp;" "&amp;Sheet1!G112,IF(Sheet1!Y112=3,Sheet1!C112&amp;"    "&amp;Sheet1!D112&amp;" "&amp;Sheet1!G112,IF(Sheet1!Y112=4,Sheet1!C112&amp;"  "&amp;Sheet1!D112&amp;" "&amp;Sheet1!G112,IF(Sheet1!Y112&gt;=5,Sheet1!C112&amp;Sheet1!D112&amp;" "&amp;Sheet1!G112,"")))))</f>
      </c>
      <c r="C104" s="3">
        <f>IF(Sheet1!E112="","",Sheet1!E112&amp;" "&amp;Sheet1!F112)</f>
      </c>
      <c r="D104" s="3">
        <f>IF(Sheet1!H112="","",IF(Sheet1!H112="女",2,1))</f>
      </c>
      <c r="E104" s="2">
        <f t="shared" si="3"/>
      </c>
      <c r="F104" s="2">
        <f>IF(B104="","",280000+LEFT(Sheet1!$E$3,4))</f>
      </c>
      <c r="G104" s="3">
        <f>IF(Sheet1!B112="","",VALUE(Sheet1!B112))</f>
      </c>
      <c r="H104" s="3">
        <f>IF(Sheet1!I112="","",IF(VLOOKUP(Sheet1!I112,Sheet2!$A$2:$C$44,3,FALSE)&gt;=71,VLOOKUP(Sheet1!I112,Sheet2!$A$2:$C$44,2,FALSE)&amp;TEXT(Sheet1!K112,"00")&amp;TEXT(Sheet1!L112,"00"),VLOOKUP(Sheet1!I112,Sheet2!$A$2:$C$44,2,FALSE)&amp;TEXT(Sheet1!J112,"00")&amp;TEXT(Sheet1!K112,"00")&amp;IF(Sheet1!M112="手",TEXT(Sheet1!L112,"0"),TEXT(Sheet1!L112,"00"))))</f>
      </c>
      <c r="I104" s="3">
        <f>IF(Sheet1!N112="","",IF(VLOOKUP(Sheet1!N112,Sheet2!$A$2:$C$44,3,FALSE)&gt;=71,VLOOKUP(Sheet1!N112,Sheet2!$A$2:$C$44,2,FALSE)&amp;TEXT(Sheet1!P112,"00")&amp;TEXT(Sheet1!Q112,"00"),VLOOKUP(Sheet1!N112,Sheet2!$A$2:$C$44,2,FALSE)&amp;TEXT(Sheet1!O112,"00")&amp;TEXT(Sheet1!P112,"00")&amp;IF(Sheet1!R112="手",TEXT(Sheet1!Q112,"0"),TEXT(Sheet1!Q112,"00"))))</f>
      </c>
      <c r="J104" s="3">
        <f>IF(Sheet1!S112="","",IF(VLOOKUP(Sheet1!S112,Sheet2!$A$2:$C$44,3,FALSE)&gt;=71,VLOOKUP(Sheet1!S112,Sheet2!$A$2:$C$44,2,FALSE)&amp;TEXT(Sheet1!U112,"00")&amp;TEXT(Sheet1!V112,"00"),VLOOKUP(Sheet1!S112,Sheet2!$A$2:$C$44,2,FALSE)&amp;TEXT(Sheet1!T112,"00")&amp;TEXT(Sheet1!U112,"00")&amp;IF(Sheet1!W112="手",TEXT(Sheet1!V112,"0"),TEXT(Sheet1!V112,"00"))))</f>
      </c>
      <c r="K104" s="2">
        <f>IF(Sheet1!Z112="","","●")</f>
      </c>
      <c r="L104" s="2">
        <f>IF(Sheet1!AA112="","","▲")</f>
      </c>
      <c r="M104" s="2">
        <f>IF(Sheet1!AB112="","","★")</f>
      </c>
      <c r="N104" s="2">
        <f>IF(Sheet1!AC112="","","▼")</f>
      </c>
      <c r="O104" s="2">
        <f>IF(Sheet1!AD112="","",Sheet1!AD112)</f>
      </c>
    </row>
    <row r="105" spans="1:15" s="3" customFormat="1" ht="13.5">
      <c r="A105" s="3">
        <f t="shared" si="2"/>
      </c>
      <c r="B105" s="2">
        <f>IF(Sheet1!C113="","",IF(Sheet1!Y113=2,Sheet1!C113&amp;"      "&amp;Sheet1!D113&amp;" "&amp;Sheet1!G113,IF(Sheet1!Y113=3,Sheet1!C113&amp;"    "&amp;Sheet1!D113&amp;" "&amp;Sheet1!G113,IF(Sheet1!Y113=4,Sheet1!C113&amp;"  "&amp;Sheet1!D113&amp;" "&amp;Sheet1!G113,IF(Sheet1!Y113&gt;=5,Sheet1!C113&amp;Sheet1!D113&amp;" "&amp;Sheet1!G113,"")))))</f>
      </c>
      <c r="C105" s="3">
        <f>IF(Sheet1!E113="","",Sheet1!E113&amp;" "&amp;Sheet1!F113)</f>
      </c>
      <c r="D105" s="3">
        <f>IF(Sheet1!H113="","",IF(Sheet1!H113="女",2,1))</f>
      </c>
      <c r="E105" s="2">
        <f t="shared" si="3"/>
      </c>
      <c r="F105" s="2">
        <f>IF(B105="","",280000+LEFT(Sheet1!$E$3,4))</f>
      </c>
      <c r="G105" s="3">
        <f>IF(Sheet1!B113="","",VALUE(Sheet1!B113))</f>
      </c>
      <c r="H105" s="3">
        <f>IF(Sheet1!I113="","",IF(VLOOKUP(Sheet1!I113,Sheet2!$A$2:$C$44,3,FALSE)&gt;=71,VLOOKUP(Sheet1!I113,Sheet2!$A$2:$C$44,2,FALSE)&amp;TEXT(Sheet1!K113,"00")&amp;TEXT(Sheet1!L113,"00"),VLOOKUP(Sheet1!I113,Sheet2!$A$2:$C$44,2,FALSE)&amp;TEXT(Sheet1!J113,"00")&amp;TEXT(Sheet1!K113,"00")&amp;IF(Sheet1!M113="手",TEXT(Sheet1!L113,"0"),TEXT(Sheet1!L113,"00"))))</f>
      </c>
      <c r="I105" s="3">
        <f>IF(Sheet1!N113="","",IF(VLOOKUP(Sheet1!N113,Sheet2!$A$2:$C$44,3,FALSE)&gt;=71,VLOOKUP(Sheet1!N113,Sheet2!$A$2:$C$44,2,FALSE)&amp;TEXT(Sheet1!P113,"00")&amp;TEXT(Sheet1!Q113,"00"),VLOOKUP(Sheet1!N113,Sheet2!$A$2:$C$44,2,FALSE)&amp;TEXT(Sheet1!O113,"00")&amp;TEXT(Sheet1!P113,"00")&amp;IF(Sheet1!R113="手",TEXT(Sheet1!Q113,"0"),TEXT(Sheet1!Q113,"00"))))</f>
      </c>
      <c r="J105" s="3">
        <f>IF(Sheet1!S113="","",IF(VLOOKUP(Sheet1!S113,Sheet2!$A$2:$C$44,3,FALSE)&gt;=71,VLOOKUP(Sheet1!S113,Sheet2!$A$2:$C$44,2,FALSE)&amp;TEXT(Sheet1!U113,"00")&amp;TEXT(Sheet1!V113,"00"),VLOOKUP(Sheet1!S113,Sheet2!$A$2:$C$44,2,FALSE)&amp;TEXT(Sheet1!T113,"00")&amp;TEXT(Sheet1!U113,"00")&amp;IF(Sheet1!W113="手",TEXT(Sheet1!V113,"0"),TEXT(Sheet1!V113,"00"))))</f>
      </c>
      <c r="K105" s="2">
        <f>IF(Sheet1!Z113="","","●")</f>
      </c>
      <c r="L105" s="2">
        <f>IF(Sheet1!AA113="","","▲")</f>
      </c>
      <c r="M105" s="2">
        <f>IF(Sheet1!AB113="","","★")</f>
      </c>
      <c r="N105" s="2">
        <f>IF(Sheet1!AC113="","","▼")</f>
      </c>
      <c r="O105" s="2">
        <f>IF(Sheet1!AD113="","",Sheet1!AD113)</f>
      </c>
    </row>
    <row r="106" spans="1:15" s="3" customFormat="1" ht="13.5">
      <c r="A106" s="3">
        <f t="shared" si="2"/>
      </c>
      <c r="B106" s="2">
        <f>IF(Sheet1!C114="","",IF(Sheet1!Y114=2,Sheet1!C114&amp;"      "&amp;Sheet1!D114&amp;" "&amp;Sheet1!G114,IF(Sheet1!Y114=3,Sheet1!C114&amp;"    "&amp;Sheet1!D114&amp;" "&amp;Sheet1!G114,IF(Sheet1!Y114=4,Sheet1!C114&amp;"  "&amp;Sheet1!D114&amp;" "&amp;Sheet1!G114,IF(Sheet1!Y114&gt;=5,Sheet1!C114&amp;Sheet1!D114&amp;" "&amp;Sheet1!G114,"")))))</f>
      </c>
      <c r="C106" s="3">
        <f>IF(Sheet1!E114="","",Sheet1!E114&amp;" "&amp;Sheet1!F114)</f>
      </c>
      <c r="D106" s="3">
        <f>IF(Sheet1!H114="","",IF(Sheet1!H114="女",2,1))</f>
      </c>
      <c r="E106" s="2">
        <f t="shared" si="3"/>
      </c>
      <c r="F106" s="2">
        <f>IF(B106="","",280000+LEFT(Sheet1!$E$3,4))</f>
      </c>
      <c r="G106" s="3">
        <f>IF(Sheet1!B114="","",VALUE(Sheet1!B114))</f>
      </c>
      <c r="H106" s="3">
        <f>IF(Sheet1!I114="","",IF(VLOOKUP(Sheet1!I114,Sheet2!$A$2:$C$44,3,FALSE)&gt;=71,VLOOKUP(Sheet1!I114,Sheet2!$A$2:$C$44,2,FALSE)&amp;TEXT(Sheet1!K114,"00")&amp;TEXT(Sheet1!L114,"00"),VLOOKUP(Sheet1!I114,Sheet2!$A$2:$C$44,2,FALSE)&amp;TEXT(Sheet1!J114,"00")&amp;TEXT(Sheet1!K114,"00")&amp;IF(Sheet1!M114="手",TEXT(Sheet1!L114,"0"),TEXT(Sheet1!L114,"00"))))</f>
      </c>
      <c r="I106" s="3">
        <f>IF(Sheet1!N114="","",IF(VLOOKUP(Sheet1!N114,Sheet2!$A$2:$C$44,3,FALSE)&gt;=71,VLOOKUP(Sheet1!N114,Sheet2!$A$2:$C$44,2,FALSE)&amp;TEXT(Sheet1!P114,"00")&amp;TEXT(Sheet1!Q114,"00"),VLOOKUP(Sheet1!N114,Sheet2!$A$2:$C$44,2,FALSE)&amp;TEXT(Sheet1!O114,"00")&amp;TEXT(Sheet1!P114,"00")&amp;IF(Sheet1!R114="手",TEXT(Sheet1!Q114,"0"),TEXT(Sheet1!Q114,"00"))))</f>
      </c>
      <c r="J106" s="3">
        <f>IF(Sheet1!S114="","",IF(VLOOKUP(Sheet1!S114,Sheet2!$A$2:$C$44,3,FALSE)&gt;=71,VLOOKUP(Sheet1!S114,Sheet2!$A$2:$C$44,2,FALSE)&amp;TEXT(Sheet1!U114,"00")&amp;TEXT(Sheet1!V114,"00"),VLOOKUP(Sheet1!S114,Sheet2!$A$2:$C$44,2,FALSE)&amp;TEXT(Sheet1!T114,"00")&amp;TEXT(Sheet1!U114,"00")&amp;IF(Sheet1!W114="手",TEXT(Sheet1!V114,"0"),TEXT(Sheet1!V114,"00"))))</f>
      </c>
      <c r="K106" s="2">
        <f>IF(Sheet1!Z114="","","●")</f>
      </c>
      <c r="L106" s="2">
        <f>IF(Sheet1!AA114="","","▲")</f>
      </c>
      <c r="M106" s="2">
        <f>IF(Sheet1!AB114="","","★")</f>
      </c>
      <c r="N106" s="2">
        <f>IF(Sheet1!AC114="","","▼")</f>
      </c>
      <c r="O106" s="2">
        <f>IF(Sheet1!AD114="","",Sheet1!AD114)</f>
      </c>
    </row>
    <row r="107" spans="1:15" s="3" customFormat="1" ht="13.5">
      <c r="A107" s="3">
        <f t="shared" si="2"/>
      </c>
      <c r="B107" s="2">
        <f>IF(Sheet1!C115="","",IF(Sheet1!Y115=2,Sheet1!C115&amp;"      "&amp;Sheet1!D115&amp;" "&amp;Sheet1!G115,IF(Sheet1!Y115=3,Sheet1!C115&amp;"    "&amp;Sheet1!D115&amp;" "&amp;Sheet1!G115,IF(Sheet1!Y115=4,Sheet1!C115&amp;"  "&amp;Sheet1!D115&amp;" "&amp;Sheet1!G115,IF(Sheet1!Y115&gt;=5,Sheet1!C115&amp;Sheet1!D115&amp;" "&amp;Sheet1!G115,"")))))</f>
      </c>
      <c r="C107" s="3">
        <f>IF(Sheet1!E115="","",Sheet1!E115&amp;" "&amp;Sheet1!F115)</f>
      </c>
      <c r="D107" s="3">
        <f>IF(Sheet1!H115="","",IF(Sheet1!H115="女",2,1))</f>
      </c>
      <c r="E107" s="2">
        <f t="shared" si="3"/>
      </c>
      <c r="F107" s="2">
        <f>IF(B107="","",280000+LEFT(Sheet1!$E$3,4))</f>
      </c>
      <c r="G107" s="3">
        <f>IF(Sheet1!B115="","",VALUE(Sheet1!B115))</f>
      </c>
      <c r="H107" s="3">
        <f>IF(Sheet1!I115="","",IF(VLOOKUP(Sheet1!I115,Sheet2!$A$2:$C$44,3,FALSE)&gt;=71,VLOOKUP(Sheet1!I115,Sheet2!$A$2:$C$44,2,FALSE)&amp;TEXT(Sheet1!K115,"00")&amp;TEXT(Sheet1!L115,"00"),VLOOKUP(Sheet1!I115,Sheet2!$A$2:$C$44,2,FALSE)&amp;TEXT(Sheet1!J115,"00")&amp;TEXT(Sheet1!K115,"00")&amp;IF(Sheet1!M115="手",TEXT(Sheet1!L115,"0"),TEXT(Sheet1!L115,"00"))))</f>
      </c>
      <c r="I107" s="3">
        <f>IF(Sheet1!N115="","",IF(VLOOKUP(Sheet1!N115,Sheet2!$A$2:$C$44,3,FALSE)&gt;=71,VLOOKUP(Sheet1!N115,Sheet2!$A$2:$C$44,2,FALSE)&amp;TEXT(Sheet1!P115,"00")&amp;TEXT(Sheet1!Q115,"00"),VLOOKUP(Sheet1!N115,Sheet2!$A$2:$C$44,2,FALSE)&amp;TEXT(Sheet1!O115,"00")&amp;TEXT(Sheet1!P115,"00")&amp;IF(Sheet1!R115="手",TEXT(Sheet1!Q115,"0"),TEXT(Sheet1!Q115,"00"))))</f>
      </c>
      <c r="J107" s="3">
        <f>IF(Sheet1!S115="","",IF(VLOOKUP(Sheet1!S115,Sheet2!$A$2:$C$44,3,FALSE)&gt;=71,VLOOKUP(Sheet1!S115,Sheet2!$A$2:$C$44,2,FALSE)&amp;TEXT(Sheet1!U115,"00")&amp;TEXT(Sheet1!V115,"00"),VLOOKUP(Sheet1!S115,Sheet2!$A$2:$C$44,2,FALSE)&amp;TEXT(Sheet1!T115,"00")&amp;TEXT(Sheet1!U115,"00")&amp;IF(Sheet1!W115="手",TEXT(Sheet1!V115,"0"),TEXT(Sheet1!V115,"00"))))</f>
      </c>
      <c r="K107" s="2">
        <f>IF(Sheet1!Z115="","","●")</f>
      </c>
      <c r="L107" s="2">
        <f>IF(Sheet1!AA115="","","▲")</f>
      </c>
      <c r="M107" s="2">
        <f>IF(Sheet1!AB115="","","★")</f>
      </c>
      <c r="N107" s="2">
        <f>IF(Sheet1!AC115="","","▼")</f>
      </c>
      <c r="O107" s="2">
        <f>IF(Sheet1!AD115="","",Sheet1!AD115)</f>
      </c>
    </row>
    <row r="108" spans="1:15" s="3" customFormat="1" ht="13.5">
      <c r="A108" s="3">
        <f t="shared" si="2"/>
      </c>
      <c r="B108" s="2">
        <f>IF(Sheet1!C116="","",IF(Sheet1!Y116=2,Sheet1!C116&amp;"      "&amp;Sheet1!D116&amp;" "&amp;Sheet1!G116,IF(Sheet1!Y116=3,Sheet1!C116&amp;"    "&amp;Sheet1!D116&amp;" "&amp;Sheet1!G116,IF(Sheet1!Y116=4,Sheet1!C116&amp;"  "&amp;Sheet1!D116&amp;" "&amp;Sheet1!G116,IF(Sheet1!Y116&gt;=5,Sheet1!C116&amp;Sheet1!D116&amp;" "&amp;Sheet1!G116,"")))))</f>
      </c>
      <c r="C108" s="3">
        <f>IF(Sheet1!E116="","",Sheet1!E116&amp;" "&amp;Sheet1!F116)</f>
      </c>
      <c r="D108" s="3">
        <f>IF(Sheet1!H116="","",IF(Sheet1!H116="女",2,1))</f>
      </c>
      <c r="E108" s="2">
        <f t="shared" si="3"/>
      </c>
      <c r="F108" s="2">
        <f>IF(B108="","",280000+LEFT(Sheet1!$E$3,4))</f>
      </c>
      <c r="G108" s="3">
        <f>IF(Sheet1!B116="","",VALUE(Sheet1!B116))</f>
      </c>
      <c r="H108" s="3">
        <f>IF(Sheet1!I116="","",IF(VLOOKUP(Sheet1!I116,Sheet2!$A$2:$C$44,3,FALSE)&gt;=71,VLOOKUP(Sheet1!I116,Sheet2!$A$2:$C$44,2,FALSE)&amp;TEXT(Sheet1!K116,"00")&amp;TEXT(Sheet1!L116,"00"),VLOOKUP(Sheet1!I116,Sheet2!$A$2:$C$44,2,FALSE)&amp;TEXT(Sheet1!J116,"00")&amp;TEXT(Sheet1!K116,"00")&amp;IF(Sheet1!M116="手",TEXT(Sheet1!L116,"0"),TEXT(Sheet1!L116,"00"))))</f>
      </c>
      <c r="I108" s="3">
        <f>IF(Sheet1!N116="","",IF(VLOOKUP(Sheet1!N116,Sheet2!$A$2:$C$44,3,FALSE)&gt;=71,VLOOKUP(Sheet1!N116,Sheet2!$A$2:$C$44,2,FALSE)&amp;TEXT(Sheet1!P116,"00")&amp;TEXT(Sheet1!Q116,"00"),VLOOKUP(Sheet1!N116,Sheet2!$A$2:$C$44,2,FALSE)&amp;TEXT(Sheet1!O116,"00")&amp;TEXT(Sheet1!P116,"00")&amp;IF(Sheet1!R116="手",TEXT(Sheet1!Q116,"0"),TEXT(Sheet1!Q116,"00"))))</f>
      </c>
      <c r="J108" s="3">
        <f>IF(Sheet1!S116="","",IF(VLOOKUP(Sheet1!S116,Sheet2!$A$2:$C$44,3,FALSE)&gt;=71,VLOOKUP(Sheet1!S116,Sheet2!$A$2:$C$44,2,FALSE)&amp;TEXT(Sheet1!U116,"00")&amp;TEXT(Sheet1!V116,"00"),VLOOKUP(Sheet1!S116,Sheet2!$A$2:$C$44,2,FALSE)&amp;TEXT(Sheet1!T116,"00")&amp;TEXT(Sheet1!U116,"00")&amp;IF(Sheet1!W116="手",TEXT(Sheet1!V116,"0"),TEXT(Sheet1!V116,"00"))))</f>
      </c>
      <c r="K108" s="2">
        <f>IF(Sheet1!Z116="","","●")</f>
      </c>
      <c r="L108" s="2">
        <f>IF(Sheet1!AA116="","","▲")</f>
      </c>
      <c r="M108" s="2">
        <f>IF(Sheet1!AB116="","","★")</f>
      </c>
      <c r="N108" s="2">
        <f>IF(Sheet1!AC116="","","▼")</f>
      </c>
      <c r="O108" s="2">
        <f>IF(Sheet1!AD116="","",Sheet1!AD116)</f>
      </c>
    </row>
    <row r="109" spans="1:15" s="3" customFormat="1" ht="13.5">
      <c r="A109" s="3">
        <f t="shared" si="2"/>
      </c>
      <c r="B109" s="2">
        <f>IF(Sheet1!C117="","",IF(Sheet1!Y117=2,Sheet1!C117&amp;"      "&amp;Sheet1!D117&amp;" "&amp;Sheet1!G117,IF(Sheet1!Y117=3,Sheet1!C117&amp;"    "&amp;Sheet1!D117&amp;" "&amp;Sheet1!G117,IF(Sheet1!Y117=4,Sheet1!C117&amp;"  "&amp;Sheet1!D117&amp;" "&amp;Sheet1!G117,IF(Sheet1!Y117&gt;=5,Sheet1!C117&amp;Sheet1!D117&amp;" "&amp;Sheet1!G117,"")))))</f>
      </c>
      <c r="C109" s="3">
        <f>IF(Sheet1!E117="","",Sheet1!E117&amp;" "&amp;Sheet1!F117)</f>
      </c>
      <c r="D109" s="3">
        <f>IF(Sheet1!H117="","",IF(Sheet1!H117="女",2,1))</f>
      </c>
      <c r="E109" s="2">
        <f t="shared" si="3"/>
      </c>
      <c r="F109" s="2">
        <f>IF(B109="","",280000+LEFT(Sheet1!$E$3,4))</f>
      </c>
      <c r="G109" s="3">
        <f>IF(Sheet1!B117="","",VALUE(Sheet1!B117))</f>
      </c>
      <c r="H109" s="3">
        <f>IF(Sheet1!I117="","",IF(VLOOKUP(Sheet1!I117,Sheet2!$A$2:$C$44,3,FALSE)&gt;=71,VLOOKUP(Sheet1!I117,Sheet2!$A$2:$C$44,2,FALSE)&amp;TEXT(Sheet1!K117,"00")&amp;TEXT(Sheet1!L117,"00"),VLOOKUP(Sheet1!I117,Sheet2!$A$2:$C$44,2,FALSE)&amp;TEXT(Sheet1!J117,"00")&amp;TEXT(Sheet1!K117,"00")&amp;IF(Sheet1!M117="手",TEXT(Sheet1!L117,"0"),TEXT(Sheet1!L117,"00"))))</f>
      </c>
      <c r="I109" s="3">
        <f>IF(Sheet1!N117="","",IF(VLOOKUP(Sheet1!N117,Sheet2!$A$2:$C$44,3,FALSE)&gt;=71,VLOOKUP(Sheet1!N117,Sheet2!$A$2:$C$44,2,FALSE)&amp;TEXT(Sheet1!P117,"00")&amp;TEXT(Sheet1!Q117,"00"),VLOOKUP(Sheet1!N117,Sheet2!$A$2:$C$44,2,FALSE)&amp;TEXT(Sheet1!O117,"00")&amp;TEXT(Sheet1!P117,"00")&amp;IF(Sheet1!R117="手",TEXT(Sheet1!Q117,"0"),TEXT(Sheet1!Q117,"00"))))</f>
      </c>
      <c r="J109" s="3">
        <f>IF(Sheet1!S117="","",IF(VLOOKUP(Sheet1!S117,Sheet2!$A$2:$C$44,3,FALSE)&gt;=71,VLOOKUP(Sheet1!S117,Sheet2!$A$2:$C$44,2,FALSE)&amp;TEXT(Sheet1!U117,"00")&amp;TEXT(Sheet1!V117,"00"),VLOOKUP(Sheet1!S117,Sheet2!$A$2:$C$44,2,FALSE)&amp;TEXT(Sheet1!T117,"00")&amp;TEXT(Sheet1!U117,"00")&amp;IF(Sheet1!W117="手",TEXT(Sheet1!V117,"0"),TEXT(Sheet1!V117,"00"))))</f>
      </c>
      <c r="K109" s="2">
        <f>IF(Sheet1!Z117="","","●")</f>
      </c>
      <c r="L109" s="2">
        <f>IF(Sheet1!AA117="","","▲")</f>
      </c>
      <c r="M109" s="2">
        <f>IF(Sheet1!AB117="","","★")</f>
      </c>
      <c r="N109" s="2">
        <f>IF(Sheet1!AC117="","","▼")</f>
      </c>
      <c r="O109" s="2">
        <f>IF(Sheet1!AD117="","",Sheet1!AD117)</f>
      </c>
    </row>
    <row r="110" spans="1:15" s="3" customFormat="1" ht="13.5">
      <c r="A110" s="3">
        <f t="shared" si="2"/>
      </c>
      <c r="B110" s="2">
        <f>IF(Sheet1!C118="","",IF(Sheet1!Y118=2,Sheet1!C118&amp;"      "&amp;Sheet1!D118&amp;" "&amp;Sheet1!G118,IF(Sheet1!Y118=3,Sheet1!C118&amp;"    "&amp;Sheet1!D118&amp;" "&amp;Sheet1!G118,IF(Sheet1!Y118=4,Sheet1!C118&amp;"  "&amp;Sheet1!D118&amp;" "&amp;Sheet1!G118,IF(Sheet1!Y118&gt;=5,Sheet1!C118&amp;Sheet1!D118&amp;" "&amp;Sheet1!G118,"")))))</f>
      </c>
      <c r="C110" s="3">
        <f>IF(Sheet1!E118="","",Sheet1!E118&amp;" "&amp;Sheet1!F118)</f>
      </c>
      <c r="D110" s="3">
        <f>IF(Sheet1!H118="","",IF(Sheet1!H118="女",2,1))</f>
      </c>
      <c r="E110" s="2">
        <f t="shared" si="3"/>
      </c>
      <c r="F110" s="2">
        <f>IF(B110="","",280000+LEFT(Sheet1!$E$3,4))</f>
      </c>
      <c r="G110" s="3">
        <f>IF(Sheet1!B118="","",VALUE(Sheet1!B118))</f>
      </c>
      <c r="H110" s="3">
        <f>IF(Sheet1!I118="","",IF(VLOOKUP(Sheet1!I118,Sheet2!$A$2:$C$44,3,FALSE)&gt;=71,VLOOKUP(Sheet1!I118,Sheet2!$A$2:$C$44,2,FALSE)&amp;TEXT(Sheet1!K118,"00")&amp;TEXT(Sheet1!L118,"00"),VLOOKUP(Sheet1!I118,Sheet2!$A$2:$C$44,2,FALSE)&amp;TEXT(Sheet1!J118,"00")&amp;TEXT(Sheet1!K118,"00")&amp;IF(Sheet1!M118="手",TEXT(Sheet1!L118,"0"),TEXT(Sheet1!L118,"00"))))</f>
      </c>
      <c r="I110" s="3">
        <f>IF(Sheet1!N118="","",IF(VLOOKUP(Sheet1!N118,Sheet2!$A$2:$C$44,3,FALSE)&gt;=71,VLOOKUP(Sheet1!N118,Sheet2!$A$2:$C$44,2,FALSE)&amp;TEXT(Sheet1!P118,"00")&amp;TEXT(Sheet1!Q118,"00"),VLOOKUP(Sheet1!N118,Sheet2!$A$2:$C$44,2,FALSE)&amp;TEXT(Sheet1!O118,"00")&amp;TEXT(Sheet1!P118,"00")&amp;IF(Sheet1!R118="手",TEXT(Sheet1!Q118,"0"),TEXT(Sheet1!Q118,"00"))))</f>
      </c>
      <c r="J110" s="3">
        <f>IF(Sheet1!S118="","",IF(VLOOKUP(Sheet1!S118,Sheet2!$A$2:$C$44,3,FALSE)&gt;=71,VLOOKUP(Sheet1!S118,Sheet2!$A$2:$C$44,2,FALSE)&amp;TEXT(Sheet1!U118,"00")&amp;TEXT(Sheet1!V118,"00"),VLOOKUP(Sheet1!S118,Sheet2!$A$2:$C$44,2,FALSE)&amp;TEXT(Sheet1!T118,"00")&amp;TEXT(Sheet1!U118,"00")&amp;IF(Sheet1!W118="手",TEXT(Sheet1!V118,"0"),TEXT(Sheet1!V118,"00"))))</f>
      </c>
      <c r="K110" s="2">
        <f>IF(Sheet1!Z118="","","●")</f>
      </c>
      <c r="L110" s="2">
        <f>IF(Sheet1!AA118="","","▲")</f>
      </c>
      <c r="M110" s="2">
        <f>IF(Sheet1!AB118="","","★")</f>
      </c>
      <c r="N110" s="2">
        <f>IF(Sheet1!AC118="","","▼")</f>
      </c>
      <c r="O110" s="2">
        <f>IF(Sheet1!AD118="","",Sheet1!AD118)</f>
      </c>
    </row>
    <row r="111" spans="1:15" s="3" customFormat="1" ht="13.5">
      <c r="A111" s="3">
        <f t="shared" si="2"/>
      </c>
      <c r="B111" s="2">
        <f>IF(Sheet1!C119="","",IF(Sheet1!Y119=2,Sheet1!C119&amp;"      "&amp;Sheet1!D119&amp;" "&amp;Sheet1!G119,IF(Sheet1!Y119=3,Sheet1!C119&amp;"    "&amp;Sheet1!D119&amp;" "&amp;Sheet1!G119,IF(Sheet1!Y119=4,Sheet1!C119&amp;"  "&amp;Sheet1!D119&amp;" "&amp;Sheet1!G119,IF(Sheet1!Y119&gt;=5,Sheet1!C119&amp;Sheet1!D119&amp;" "&amp;Sheet1!G119,"")))))</f>
      </c>
      <c r="C111" s="3">
        <f>IF(Sheet1!E119="","",Sheet1!E119&amp;" "&amp;Sheet1!F119)</f>
      </c>
      <c r="D111" s="3">
        <f>IF(Sheet1!H119="","",IF(Sheet1!H119="女",2,1))</f>
      </c>
      <c r="E111" s="2">
        <f t="shared" si="3"/>
      </c>
      <c r="F111" s="2">
        <f>IF(B111="","",280000+LEFT(Sheet1!$E$3,4))</f>
      </c>
      <c r="G111" s="3">
        <f>IF(Sheet1!B119="","",VALUE(Sheet1!B119))</f>
      </c>
      <c r="H111" s="3">
        <f>IF(Sheet1!I119="","",IF(VLOOKUP(Sheet1!I119,Sheet2!$A$2:$C$44,3,FALSE)&gt;=71,VLOOKUP(Sheet1!I119,Sheet2!$A$2:$C$44,2,FALSE)&amp;TEXT(Sheet1!K119,"00")&amp;TEXT(Sheet1!L119,"00"),VLOOKUP(Sheet1!I119,Sheet2!$A$2:$C$44,2,FALSE)&amp;TEXT(Sheet1!J119,"00")&amp;TEXT(Sheet1!K119,"00")&amp;IF(Sheet1!M119="手",TEXT(Sheet1!L119,"0"),TEXT(Sheet1!L119,"00"))))</f>
      </c>
      <c r="I111" s="3">
        <f>IF(Sheet1!N119="","",IF(VLOOKUP(Sheet1!N119,Sheet2!$A$2:$C$44,3,FALSE)&gt;=71,VLOOKUP(Sheet1!N119,Sheet2!$A$2:$C$44,2,FALSE)&amp;TEXT(Sheet1!P119,"00")&amp;TEXT(Sheet1!Q119,"00"),VLOOKUP(Sheet1!N119,Sheet2!$A$2:$C$44,2,FALSE)&amp;TEXT(Sheet1!O119,"00")&amp;TEXT(Sheet1!P119,"00")&amp;IF(Sheet1!R119="手",TEXT(Sheet1!Q119,"0"),TEXT(Sheet1!Q119,"00"))))</f>
      </c>
      <c r="J111" s="3">
        <f>IF(Sheet1!S119="","",IF(VLOOKUP(Sheet1!S119,Sheet2!$A$2:$C$44,3,FALSE)&gt;=71,VLOOKUP(Sheet1!S119,Sheet2!$A$2:$C$44,2,FALSE)&amp;TEXT(Sheet1!U119,"00")&amp;TEXT(Sheet1!V119,"00"),VLOOKUP(Sheet1!S119,Sheet2!$A$2:$C$44,2,FALSE)&amp;TEXT(Sheet1!T119,"00")&amp;TEXT(Sheet1!U119,"00")&amp;IF(Sheet1!W119="手",TEXT(Sheet1!V119,"0"),TEXT(Sheet1!V119,"00"))))</f>
      </c>
      <c r="K111" s="2">
        <f>IF(Sheet1!Z119="","","●")</f>
      </c>
      <c r="L111" s="2">
        <f>IF(Sheet1!AA119="","","▲")</f>
      </c>
      <c r="M111" s="2">
        <f>IF(Sheet1!AB119="","","★")</f>
      </c>
      <c r="N111" s="2">
        <f>IF(Sheet1!AC119="","","▼")</f>
      </c>
      <c r="O111" s="2">
        <f>IF(Sheet1!AD119="","",Sheet1!AD119)</f>
      </c>
    </row>
    <row r="112" spans="1:15" s="3" customFormat="1" ht="13.5">
      <c r="A112" s="3">
        <f t="shared" si="2"/>
      </c>
      <c r="B112" s="2">
        <f>IF(Sheet1!C120="","",IF(Sheet1!Y120=2,Sheet1!C120&amp;"      "&amp;Sheet1!D120&amp;" "&amp;Sheet1!G120,IF(Sheet1!Y120=3,Sheet1!C120&amp;"    "&amp;Sheet1!D120&amp;" "&amp;Sheet1!G120,IF(Sheet1!Y120=4,Sheet1!C120&amp;"  "&amp;Sheet1!D120&amp;" "&amp;Sheet1!G120,IF(Sheet1!Y120&gt;=5,Sheet1!C120&amp;Sheet1!D120&amp;" "&amp;Sheet1!G120,"")))))</f>
      </c>
      <c r="C112" s="3">
        <f>IF(Sheet1!E120="","",Sheet1!E120&amp;" "&amp;Sheet1!F120)</f>
      </c>
      <c r="D112" s="3">
        <f>IF(Sheet1!H120="","",IF(Sheet1!H120="女",2,1))</f>
      </c>
      <c r="E112" s="2">
        <f t="shared" si="3"/>
      </c>
      <c r="F112" s="2">
        <f>IF(B112="","",280000+LEFT(Sheet1!$E$3,4))</f>
      </c>
      <c r="G112" s="3">
        <f>IF(Sheet1!B120="","",VALUE(Sheet1!B120))</f>
      </c>
      <c r="H112" s="3">
        <f>IF(Sheet1!I120="","",IF(VLOOKUP(Sheet1!I120,Sheet2!$A$2:$C$44,3,FALSE)&gt;=71,VLOOKUP(Sheet1!I120,Sheet2!$A$2:$C$44,2,FALSE)&amp;TEXT(Sheet1!K120,"00")&amp;TEXT(Sheet1!L120,"00"),VLOOKUP(Sheet1!I120,Sheet2!$A$2:$C$44,2,FALSE)&amp;TEXT(Sheet1!J120,"00")&amp;TEXT(Sheet1!K120,"00")&amp;IF(Sheet1!M120="手",TEXT(Sheet1!L120,"0"),TEXT(Sheet1!L120,"00"))))</f>
      </c>
      <c r="I112" s="3">
        <f>IF(Sheet1!N120="","",IF(VLOOKUP(Sheet1!N120,Sheet2!$A$2:$C$44,3,FALSE)&gt;=71,VLOOKUP(Sheet1!N120,Sheet2!$A$2:$C$44,2,FALSE)&amp;TEXT(Sheet1!P120,"00")&amp;TEXT(Sheet1!Q120,"00"),VLOOKUP(Sheet1!N120,Sheet2!$A$2:$C$44,2,FALSE)&amp;TEXT(Sheet1!O120,"00")&amp;TEXT(Sheet1!P120,"00")&amp;IF(Sheet1!R120="手",TEXT(Sheet1!Q120,"0"),TEXT(Sheet1!Q120,"00"))))</f>
      </c>
      <c r="J112" s="3">
        <f>IF(Sheet1!S120="","",IF(VLOOKUP(Sheet1!S120,Sheet2!$A$2:$C$44,3,FALSE)&gt;=71,VLOOKUP(Sheet1!S120,Sheet2!$A$2:$C$44,2,FALSE)&amp;TEXT(Sheet1!U120,"00")&amp;TEXT(Sheet1!V120,"00"),VLOOKUP(Sheet1!S120,Sheet2!$A$2:$C$44,2,FALSE)&amp;TEXT(Sheet1!T120,"00")&amp;TEXT(Sheet1!U120,"00")&amp;IF(Sheet1!W120="手",TEXT(Sheet1!V120,"0"),TEXT(Sheet1!V120,"00"))))</f>
      </c>
      <c r="K112" s="2">
        <f>IF(Sheet1!Z120="","","●")</f>
      </c>
      <c r="L112" s="2">
        <f>IF(Sheet1!AA120="","","▲")</f>
      </c>
      <c r="M112" s="2">
        <f>IF(Sheet1!AB120="","","★")</f>
      </c>
      <c r="N112" s="2">
        <f>IF(Sheet1!AC120="","","▼")</f>
      </c>
      <c r="O112" s="2">
        <f>IF(Sheet1!AD120="","",Sheet1!AD120)</f>
      </c>
    </row>
    <row r="113" spans="1:15" s="3" customFormat="1" ht="13.5">
      <c r="A113" s="3">
        <f t="shared" si="2"/>
      </c>
      <c r="B113" s="2">
        <f>IF(Sheet1!C121="","",IF(Sheet1!Y121=2,Sheet1!C121&amp;"      "&amp;Sheet1!D121&amp;" "&amp;Sheet1!G121,IF(Sheet1!Y121=3,Sheet1!C121&amp;"    "&amp;Sheet1!D121&amp;" "&amp;Sheet1!G121,IF(Sheet1!Y121=4,Sheet1!C121&amp;"  "&amp;Sheet1!D121&amp;" "&amp;Sheet1!G121,IF(Sheet1!Y121&gt;=5,Sheet1!C121&amp;Sheet1!D121&amp;" "&amp;Sheet1!G121,"")))))</f>
      </c>
      <c r="C113" s="3">
        <f>IF(Sheet1!E121="","",Sheet1!E121&amp;" "&amp;Sheet1!F121)</f>
      </c>
      <c r="D113" s="3">
        <f>IF(Sheet1!H121="","",IF(Sheet1!H121="女",2,1))</f>
      </c>
      <c r="E113" s="2">
        <f t="shared" si="3"/>
      </c>
      <c r="F113" s="2">
        <f>IF(B113="","",280000+LEFT(Sheet1!$E$3,4))</f>
      </c>
      <c r="G113" s="3">
        <f>IF(Sheet1!B121="","",VALUE(Sheet1!B121))</f>
      </c>
      <c r="H113" s="3">
        <f>IF(Sheet1!I121="","",IF(VLOOKUP(Sheet1!I121,Sheet2!$A$2:$C$44,3,FALSE)&gt;=71,VLOOKUP(Sheet1!I121,Sheet2!$A$2:$C$44,2,FALSE)&amp;TEXT(Sheet1!K121,"00")&amp;TEXT(Sheet1!L121,"00"),VLOOKUP(Sheet1!I121,Sheet2!$A$2:$C$44,2,FALSE)&amp;TEXT(Sheet1!J121,"00")&amp;TEXT(Sheet1!K121,"00")&amp;IF(Sheet1!M121="手",TEXT(Sheet1!L121,"0"),TEXT(Sheet1!L121,"00"))))</f>
      </c>
      <c r="I113" s="3">
        <f>IF(Sheet1!N121="","",IF(VLOOKUP(Sheet1!N121,Sheet2!$A$2:$C$44,3,FALSE)&gt;=71,VLOOKUP(Sheet1!N121,Sheet2!$A$2:$C$44,2,FALSE)&amp;TEXT(Sheet1!P121,"00")&amp;TEXT(Sheet1!Q121,"00"),VLOOKUP(Sheet1!N121,Sheet2!$A$2:$C$44,2,FALSE)&amp;TEXT(Sheet1!O121,"00")&amp;TEXT(Sheet1!P121,"00")&amp;IF(Sheet1!R121="手",TEXT(Sheet1!Q121,"0"),TEXT(Sheet1!Q121,"00"))))</f>
      </c>
      <c r="J113" s="3">
        <f>IF(Sheet1!S121="","",IF(VLOOKUP(Sheet1!S121,Sheet2!$A$2:$C$44,3,FALSE)&gt;=71,VLOOKUP(Sheet1!S121,Sheet2!$A$2:$C$44,2,FALSE)&amp;TEXT(Sheet1!U121,"00")&amp;TEXT(Sheet1!V121,"00"),VLOOKUP(Sheet1!S121,Sheet2!$A$2:$C$44,2,FALSE)&amp;TEXT(Sheet1!T121,"00")&amp;TEXT(Sheet1!U121,"00")&amp;IF(Sheet1!W121="手",TEXT(Sheet1!V121,"0"),TEXT(Sheet1!V121,"00"))))</f>
      </c>
      <c r="K113" s="2">
        <f>IF(Sheet1!Z121="","","●")</f>
      </c>
      <c r="L113" s="2">
        <f>IF(Sheet1!AA121="","","▲")</f>
      </c>
      <c r="M113" s="2">
        <f>IF(Sheet1!AB121="","","★")</f>
      </c>
      <c r="N113" s="2">
        <f>IF(Sheet1!AC121="","","▼")</f>
      </c>
      <c r="O113" s="2">
        <f>IF(Sheet1!AD121="","",Sheet1!AD121)</f>
      </c>
    </row>
    <row r="114" spans="1:15" s="3" customFormat="1" ht="13.5">
      <c r="A114" s="3">
        <f t="shared" si="2"/>
      </c>
      <c r="B114" s="2">
        <f>IF(Sheet1!C122="","",IF(Sheet1!Y122=2,Sheet1!C122&amp;"      "&amp;Sheet1!D122&amp;" "&amp;Sheet1!G122,IF(Sheet1!Y122=3,Sheet1!C122&amp;"    "&amp;Sheet1!D122&amp;" "&amp;Sheet1!G122,IF(Sheet1!Y122=4,Sheet1!C122&amp;"  "&amp;Sheet1!D122&amp;" "&amp;Sheet1!G122,IF(Sheet1!Y122&gt;=5,Sheet1!C122&amp;Sheet1!D122&amp;" "&amp;Sheet1!G122,"")))))</f>
      </c>
      <c r="C114" s="3">
        <f>IF(Sheet1!E122="","",Sheet1!E122&amp;" "&amp;Sheet1!F122)</f>
      </c>
      <c r="D114" s="3">
        <f>IF(Sheet1!H122="","",IF(Sheet1!H122="女",2,1))</f>
      </c>
      <c r="E114" s="2">
        <f t="shared" si="3"/>
      </c>
      <c r="F114" s="2">
        <f>IF(B114="","",280000+LEFT(Sheet1!$E$3,4))</f>
      </c>
      <c r="G114" s="3">
        <f>IF(Sheet1!B122="","",VALUE(Sheet1!B122))</f>
      </c>
      <c r="H114" s="3">
        <f>IF(Sheet1!I122="","",IF(VLOOKUP(Sheet1!I122,Sheet2!$A$2:$C$44,3,FALSE)&gt;=71,VLOOKUP(Sheet1!I122,Sheet2!$A$2:$C$44,2,FALSE)&amp;TEXT(Sheet1!K122,"00")&amp;TEXT(Sheet1!L122,"00"),VLOOKUP(Sheet1!I122,Sheet2!$A$2:$C$44,2,FALSE)&amp;TEXT(Sheet1!J122,"00")&amp;TEXT(Sheet1!K122,"00")&amp;IF(Sheet1!M122="手",TEXT(Sheet1!L122,"0"),TEXT(Sheet1!L122,"00"))))</f>
      </c>
      <c r="I114" s="3">
        <f>IF(Sheet1!N122="","",IF(VLOOKUP(Sheet1!N122,Sheet2!$A$2:$C$44,3,FALSE)&gt;=71,VLOOKUP(Sheet1!N122,Sheet2!$A$2:$C$44,2,FALSE)&amp;TEXT(Sheet1!P122,"00")&amp;TEXT(Sheet1!Q122,"00"),VLOOKUP(Sheet1!N122,Sheet2!$A$2:$C$44,2,FALSE)&amp;TEXT(Sheet1!O122,"00")&amp;TEXT(Sheet1!P122,"00")&amp;IF(Sheet1!R122="手",TEXT(Sheet1!Q122,"0"),TEXT(Sheet1!Q122,"00"))))</f>
      </c>
      <c r="J114" s="3">
        <f>IF(Sheet1!S122="","",IF(VLOOKUP(Sheet1!S122,Sheet2!$A$2:$C$44,3,FALSE)&gt;=71,VLOOKUP(Sheet1!S122,Sheet2!$A$2:$C$44,2,FALSE)&amp;TEXT(Sheet1!U122,"00")&amp;TEXT(Sheet1!V122,"00"),VLOOKUP(Sheet1!S122,Sheet2!$A$2:$C$44,2,FALSE)&amp;TEXT(Sheet1!T122,"00")&amp;TEXT(Sheet1!U122,"00")&amp;IF(Sheet1!W122="手",TEXT(Sheet1!V122,"0"),TEXT(Sheet1!V122,"00"))))</f>
      </c>
      <c r="K114" s="2">
        <f>IF(Sheet1!Z122="","","●")</f>
      </c>
      <c r="L114" s="2">
        <f>IF(Sheet1!AA122="","","▲")</f>
      </c>
      <c r="M114" s="2">
        <f>IF(Sheet1!AB122="","","★")</f>
      </c>
      <c r="N114" s="2">
        <f>IF(Sheet1!AC122="","","▼")</f>
      </c>
      <c r="O114" s="2">
        <f>IF(Sheet1!AD122="","",Sheet1!AD122)</f>
      </c>
    </row>
    <row r="115" spans="1:15" s="3" customFormat="1" ht="13.5">
      <c r="A115" s="3">
        <f t="shared" si="2"/>
      </c>
      <c r="B115" s="2">
        <f>IF(Sheet1!C123="","",IF(Sheet1!Y123=2,Sheet1!C123&amp;"      "&amp;Sheet1!D123&amp;" "&amp;Sheet1!G123,IF(Sheet1!Y123=3,Sheet1!C123&amp;"    "&amp;Sheet1!D123&amp;" "&amp;Sheet1!G123,IF(Sheet1!Y123=4,Sheet1!C123&amp;"  "&amp;Sheet1!D123&amp;" "&amp;Sheet1!G123,IF(Sheet1!Y123&gt;=5,Sheet1!C123&amp;Sheet1!D123&amp;" "&amp;Sheet1!G123,"")))))</f>
      </c>
      <c r="C115" s="3">
        <f>IF(Sheet1!E123="","",Sheet1!E123&amp;" "&amp;Sheet1!F123)</f>
      </c>
      <c r="D115" s="3">
        <f>IF(Sheet1!H123="","",IF(Sheet1!H123="女",2,1))</f>
      </c>
      <c r="E115" s="2">
        <f t="shared" si="3"/>
      </c>
      <c r="F115" s="2">
        <f>IF(B115="","",280000+LEFT(Sheet1!$E$3,4))</f>
      </c>
      <c r="G115" s="3">
        <f>IF(Sheet1!B123="","",VALUE(Sheet1!B123))</f>
      </c>
      <c r="H115" s="3">
        <f>IF(Sheet1!I123="","",IF(VLOOKUP(Sheet1!I123,Sheet2!$A$2:$C$44,3,FALSE)&gt;=71,VLOOKUP(Sheet1!I123,Sheet2!$A$2:$C$44,2,FALSE)&amp;TEXT(Sheet1!K123,"00")&amp;TEXT(Sheet1!L123,"00"),VLOOKUP(Sheet1!I123,Sheet2!$A$2:$C$44,2,FALSE)&amp;TEXT(Sheet1!J123,"00")&amp;TEXT(Sheet1!K123,"00")&amp;IF(Sheet1!M123="手",TEXT(Sheet1!L123,"0"),TEXT(Sheet1!L123,"00"))))</f>
      </c>
      <c r="I115" s="3">
        <f>IF(Sheet1!N123="","",IF(VLOOKUP(Sheet1!N123,Sheet2!$A$2:$C$44,3,FALSE)&gt;=71,VLOOKUP(Sheet1!N123,Sheet2!$A$2:$C$44,2,FALSE)&amp;TEXT(Sheet1!P123,"00")&amp;TEXT(Sheet1!Q123,"00"),VLOOKUP(Sheet1!N123,Sheet2!$A$2:$C$44,2,FALSE)&amp;TEXT(Sheet1!O123,"00")&amp;TEXT(Sheet1!P123,"00")&amp;IF(Sheet1!R123="手",TEXT(Sheet1!Q123,"0"),TEXT(Sheet1!Q123,"00"))))</f>
      </c>
      <c r="J115" s="3">
        <f>IF(Sheet1!S123="","",IF(VLOOKUP(Sheet1!S123,Sheet2!$A$2:$C$44,3,FALSE)&gt;=71,VLOOKUP(Sheet1!S123,Sheet2!$A$2:$C$44,2,FALSE)&amp;TEXT(Sheet1!U123,"00")&amp;TEXT(Sheet1!V123,"00"),VLOOKUP(Sheet1!S123,Sheet2!$A$2:$C$44,2,FALSE)&amp;TEXT(Sheet1!T123,"00")&amp;TEXT(Sheet1!U123,"00")&amp;IF(Sheet1!W123="手",TEXT(Sheet1!V123,"0"),TEXT(Sheet1!V123,"00"))))</f>
      </c>
      <c r="K115" s="2">
        <f>IF(Sheet1!Z123="","","●")</f>
      </c>
      <c r="L115" s="2">
        <f>IF(Sheet1!AA123="","","▲")</f>
      </c>
      <c r="M115" s="2">
        <f>IF(Sheet1!AB123="","","★")</f>
      </c>
      <c r="N115" s="2">
        <f>IF(Sheet1!AC123="","","▼")</f>
      </c>
      <c r="O115" s="2">
        <f>IF(Sheet1!AD123="","",Sheet1!AD123)</f>
      </c>
    </row>
    <row r="116" spans="1:15" s="3" customFormat="1" ht="13.5">
      <c r="A116" s="3">
        <f t="shared" si="2"/>
      </c>
      <c r="B116" s="2">
        <f>IF(Sheet1!C124="","",IF(Sheet1!Y124=2,Sheet1!C124&amp;"      "&amp;Sheet1!D124&amp;" "&amp;Sheet1!G124,IF(Sheet1!Y124=3,Sheet1!C124&amp;"    "&amp;Sheet1!D124&amp;" "&amp;Sheet1!G124,IF(Sheet1!Y124=4,Sheet1!C124&amp;"  "&amp;Sheet1!D124&amp;" "&amp;Sheet1!G124,IF(Sheet1!Y124&gt;=5,Sheet1!C124&amp;Sheet1!D124&amp;" "&amp;Sheet1!G124,"")))))</f>
      </c>
      <c r="C116" s="3">
        <f>IF(Sheet1!E124="","",Sheet1!E124&amp;" "&amp;Sheet1!F124)</f>
      </c>
      <c r="D116" s="3">
        <f>IF(Sheet1!H124="","",IF(Sheet1!H124="女",2,1))</f>
      </c>
      <c r="E116" s="2">
        <f t="shared" si="3"/>
      </c>
      <c r="F116" s="2">
        <f>IF(B116="","",280000+LEFT(Sheet1!$E$3,4))</f>
      </c>
      <c r="G116" s="3">
        <f>IF(Sheet1!B124="","",VALUE(Sheet1!B124))</f>
      </c>
      <c r="H116" s="3">
        <f>IF(Sheet1!I124="","",IF(VLOOKUP(Sheet1!I124,Sheet2!$A$2:$C$44,3,FALSE)&gt;=71,VLOOKUP(Sheet1!I124,Sheet2!$A$2:$C$44,2,FALSE)&amp;TEXT(Sheet1!K124,"00")&amp;TEXT(Sheet1!L124,"00"),VLOOKUP(Sheet1!I124,Sheet2!$A$2:$C$44,2,FALSE)&amp;TEXT(Sheet1!J124,"00")&amp;TEXT(Sheet1!K124,"00")&amp;IF(Sheet1!M124="手",TEXT(Sheet1!L124,"0"),TEXT(Sheet1!L124,"00"))))</f>
      </c>
      <c r="I116" s="3">
        <f>IF(Sheet1!N124="","",IF(VLOOKUP(Sheet1!N124,Sheet2!$A$2:$C$44,3,FALSE)&gt;=71,VLOOKUP(Sheet1!N124,Sheet2!$A$2:$C$44,2,FALSE)&amp;TEXT(Sheet1!P124,"00")&amp;TEXT(Sheet1!Q124,"00"),VLOOKUP(Sheet1!N124,Sheet2!$A$2:$C$44,2,FALSE)&amp;TEXT(Sheet1!O124,"00")&amp;TEXT(Sheet1!P124,"00")&amp;IF(Sheet1!R124="手",TEXT(Sheet1!Q124,"0"),TEXT(Sheet1!Q124,"00"))))</f>
      </c>
      <c r="J116" s="3">
        <f>IF(Sheet1!S124="","",IF(VLOOKUP(Sheet1!S124,Sheet2!$A$2:$C$44,3,FALSE)&gt;=71,VLOOKUP(Sheet1!S124,Sheet2!$A$2:$C$44,2,FALSE)&amp;TEXT(Sheet1!U124,"00")&amp;TEXT(Sheet1!V124,"00"),VLOOKUP(Sheet1!S124,Sheet2!$A$2:$C$44,2,FALSE)&amp;TEXT(Sheet1!T124,"00")&amp;TEXT(Sheet1!U124,"00")&amp;IF(Sheet1!W124="手",TEXT(Sheet1!V124,"0"),TEXT(Sheet1!V124,"00"))))</f>
      </c>
      <c r="K116" s="2">
        <f>IF(Sheet1!Z124="","","●")</f>
      </c>
      <c r="L116" s="2">
        <f>IF(Sheet1!AA124="","","▲")</f>
      </c>
      <c r="M116" s="2">
        <f>IF(Sheet1!AB124="","","★")</f>
      </c>
      <c r="N116" s="2">
        <f>IF(Sheet1!AC124="","","▼")</f>
      </c>
      <c r="O116" s="2">
        <f>IF(Sheet1!AD124="","",Sheet1!AD124)</f>
      </c>
    </row>
    <row r="117" spans="1:15" s="3" customFormat="1" ht="13.5">
      <c r="A117" s="3">
        <f t="shared" si="2"/>
      </c>
      <c r="B117" s="2">
        <f>IF(Sheet1!C125="","",IF(Sheet1!Y125=2,Sheet1!C125&amp;"      "&amp;Sheet1!D125&amp;" "&amp;Sheet1!G125,IF(Sheet1!Y125=3,Sheet1!C125&amp;"    "&amp;Sheet1!D125&amp;" "&amp;Sheet1!G125,IF(Sheet1!Y125=4,Sheet1!C125&amp;"  "&amp;Sheet1!D125&amp;" "&amp;Sheet1!G125,IF(Sheet1!Y125&gt;=5,Sheet1!C125&amp;Sheet1!D125&amp;" "&amp;Sheet1!G125,"")))))</f>
      </c>
      <c r="C117" s="3">
        <f>IF(Sheet1!E125="","",Sheet1!E125&amp;" "&amp;Sheet1!F125)</f>
      </c>
      <c r="D117" s="3">
        <f>IF(Sheet1!H125="","",IF(Sheet1!H125="女",2,1))</f>
      </c>
      <c r="E117" s="2">
        <f t="shared" si="3"/>
      </c>
      <c r="F117" s="2">
        <f>IF(B117="","",280000+LEFT(Sheet1!$E$3,4))</f>
      </c>
      <c r="G117" s="3">
        <f>IF(Sheet1!B125="","",VALUE(Sheet1!B125))</f>
      </c>
      <c r="H117" s="3">
        <f>IF(Sheet1!I125="","",IF(VLOOKUP(Sheet1!I125,Sheet2!$A$2:$C$44,3,FALSE)&gt;=71,VLOOKUP(Sheet1!I125,Sheet2!$A$2:$C$44,2,FALSE)&amp;TEXT(Sheet1!K125,"00")&amp;TEXT(Sheet1!L125,"00"),VLOOKUP(Sheet1!I125,Sheet2!$A$2:$C$44,2,FALSE)&amp;TEXT(Sheet1!J125,"00")&amp;TEXT(Sheet1!K125,"00")&amp;IF(Sheet1!M125="手",TEXT(Sheet1!L125,"0"),TEXT(Sheet1!L125,"00"))))</f>
      </c>
      <c r="I117" s="3">
        <f>IF(Sheet1!N125="","",IF(VLOOKUP(Sheet1!N125,Sheet2!$A$2:$C$44,3,FALSE)&gt;=71,VLOOKUP(Sheet1!N125,Sheet2!$A$2:$C$44,2,FALSE)&amp;TEXT(Sheet1!P125,"00")&amp;TEXT(Sheet1!Q125,"00"),VLOOKUP(Sheet1!N125,Sheet2!$A$2:$C$44,2,FALSE)&amp;TEXT(Sheet1!O125,"00")&amp;TEXT(Sheet1!P125,"00")&amp;IF(Sheet1!R125="手",TEXT(Sheet1!Q125,"0"),TEXT(Sheet1!Q125,"00"))))</f>
      </c>
      <c r="J117" s="3">
        <f>IF(Sheet1!S125="","",IF(VLOOKUP(Sheet1!S125,Sheet2!$A$2:$C$44,3,FALSE)&gt;=71,VLOOKUP(Sheet1!S125,Sheet2!$A$2:$C$44,2,FALSE)&amp;TEXT(Sheet1!U125,"00")&amp;TEXT(Sheet1!V125,"00"),VLOOKUP(Sheet1!S125,Sheet2!$A$2:$C$44,2,FALSE)&amp;TEXT(Sheet1!T125,"00")&amp;TEXT(Sheet1!U125,"00")&amp;IF(Sheet1!W125="手",TEXT(Sheet1!V125,"0"),TEXT(Sheet1!V125,"00"))))</f>
      </c>
      <c r="K117" s="2">
        <f>IF(Sheet1!Z125="","","●")</f>
      </c>
      <c r="L117" s="2">
        <f>IF(Sheet1!AA125="","","▲")</f>
      </c>
      <c r="M117" s="2">
        <f>IF(Sheet1!AB125="","","★")</f>
      </c>
      <c r="N117" s="2">
        <f>IF(Sheet1!AC125="","","▼")</f>
      </c>
      <c r="O117" s="2">
        <f>IF(Sheet1!AD125="","",Sheet1!AD125)</f>
      </c>
    </row>
    <row r="118" spans="1:15" s="3" customFormat="1" ht="13.5">
      <c r="A118" s="3">
        <f t="shared" si="2"/>
      </c>
      <c r="B118" s="2">
        <f>IF(Sheet1!C126="","",IF(Sheet1!Y126=2,Sheet1!C126&amp;"      "&amp;Sheet1!D126&amp;" "&amp;Sheet1!G126,IF(Sheet1!Y126=3,Sheet1!C126&amp;"    "&amp;Sheet1!D126&amp;" "&amp;Sheet1!G126,IF(Sheet1!Y126=4,Sheet1!C126&amp;"  "&amp;Sheet1!D126&amp;" "&amp;Sheet1!G126,IF(Sheet1!Y126&gt;=5,Sheet1!C126&amp;Sheet1!D126&amp;" "&amp;Sheet1!G126,"")))))</f>
      </c>
      <c r="C118" s="3">
        <f>IF(Sheet1!E126="","",Sheet1!E126&amp;" "&amp;Sheet1!F126)</f>
      </c>
      <c r="D118" s="3">
        <f>IF(Sheet1!H126="","",IF(Sheet1!H126="女",2,1))</f>
      </c>
      <c r="E118" s="2">
        <f t="shared" si="3"/>
      </c>
      <c r="F118" s="2">
        <f>IF(B118="","",280000+LEFT(Sheet1!$E$3,4))</f>
      </c>
      <c r="G118" s="3">
        <f>IF(Sheet1!B126="","",VALUE(Sheet1!B126))</f>
      </c>
      <c r="H118" s="3">
        <f>IF(Sheet1!I126="","",IF(VLOOKUP(Sheet1!I126,Sheet2!$A$2:$C$44,3,FALSE)&gt;=71,VLOOKUP(Sheet1!I126,Sheet2!$A$2:$C$44,2,FALSE)&amp;TEXT(Sheet1!K126,"00")&amp;TEXT(Sheet1!L126,"00"),VLOOKUP(Sheet1!I126,Sheet2!$A$2:$C$44,2,FALSE)&amp;TEXT(Sheet1!J126,"00")&amp;TEXT(Sheet1!K126,"00")&amp;IF(Sheet1!M126="手",TEXT(Sheet1!L126,"0"),TEXT(Sheet1!L126,"00"))))</f>
      </c>
      <c r="I118" s="3">
        <f>IF(Sheet1!N126="","",IF(VLOOKUP(Sheet1!N126,Sheet2!$A$2:$C$44,3,FALSE)&gt;=71,VLOOKUP(Sheet1!N126,Sheet2!$A$2:$C$44,2,FALSE)&amp;TEXT(Sheet1!P126,"00")&amp;TEXT(Sheet1!Q126,"00"),VLOOKUP(Sheet1!N126,Sheet2!$A$2:$C$44,2,FALSE)&amp;TEXT(Sheet1!O126,"00")&amp;TEXT(Sheet1!P126,"00")&amp;IF(Sheet1!R126="手",TEXT(Sheet1!Q126,"0"),TEXT(Sheet1!Q126,"00"))))</f>
      </c>
      <c r="J118" s="3">
        <f>IF(Sheet1!S126="","",IF(VLOOKUP(Sheet1!S126,Sheet2!$A$2:$C$44,3,FALSE)&gt;=71,VLOOKUP(Sheet1!S126,Sheet2!$A$2:$C$44,2,FALSE)&amp;TEXT(Sheet1!U126,"00")&amp;TEXT(Sheet1!V126,"00"),VLOOKUP(Sheet1!S126,Sheet2!$A$2:$C$44,2,FALSE)&amp;TEXT(Sheet1!T126,"00")&amp;TEXT(Sheet1!U126,"00")&amp;IF(Sheet1!W126="手",TEXT(Sheet1!V126,"0"),TEXT(Sheet1!V126,"00"))))</f>
      </c>
      <c r="K118" s="2">
        <f>IF(Sheet1!Z126="","","●")</f>
      </c>
      <c r="L118" s="2">
        <f>IF(Sheet1!AA126="","","▲")</f>
      </c>
      <c r="M118" s="2">
        <f>IF(Sheet1!AB126="","","★")</f>
      </c>
      <c r="N118" s="2">
        <f>IF(Sheet1!AC126="","","▼")</f>
      </c>
      <c r="O118" s="2">
        <f>IF(Sheet1!AD126="","",Sheet1!AD126)</f>
      </c>
    </row>
    <row r="119" spans="1:15" s="3" customFormat="1" ht="13.5">
      <c r="A119" s="3">
        <f t="shared" si="2"/>
      </c>
      <c r="B119" s="2">
        <f>IF(Sheet1!C127="","",IF(Sheet1!Y127=2,Sheet1!C127&amp;"      "&amp;Sheet1!D127&amp;" "&amp;Sheet1!G127,IF(Sheet1!Y127=3,Sheet1!C127&amp;"    "&amp;Sheet1!D127&amp;" "&amp;Sheet1!G127,IF(Sheet1!Y127=4,Sheet1!C127&amp;"  "&amp;Sheet1!D127&amp;" "&amp;Sheet1!G127,IF(Sheet1!Y127&gt;=5,Sheet1!C127&amp;Sheet1!D127&amp;" "&amp;Sheet1!G127,"")))))</f>
      </c>
      <c r="C119" s="3">
        <f>IF(Sheet1!E127="","",Sheet1!E127&amp;" "&amp;Sheet1!F127)</f>
      </c>
      <c r="D119" s="3">
        <f>IF(Sheet1!H127="","",IF(Sheet1!H127="女",2,1))</f>
      </c>
      <c r="E119" s="2">
        <f t="shared" si="3"/>
      </c>
      <c r="F119" s="2">
        <f>IF(B119="","",280000+LEFT(Sheet1!$E$3,4))</f>
      </c>
      <c r="G119" s="3">
        <f>IF(Sheet1!B127="","",VALUE(Sheet1!B127))</f>
      </c>
      <c r="H119" s="3">
        <f>IF(Sheet1!I127="","",IF(VLOOKUP(Sheet1!I127,Sheet2!$A$2:$C$44,3,FALSE)&gt;=71,VLOOKUP(Sheet1!I127,Sheet2!$A$2:$C$44,2,FALSE)&amp;TEXT(Sheet1!K127,"00")&amp;TEXT(Sheet1!L127,"00"),VLOOKUP(Sheet1!I127,Sheet2!$A$2:$C$44,2,FALSE)&amp;TEXT(Sheet1!J127,"00")&amp;TEXT(Sheet1!K127,"00")&amp;IF(Sheet1!M127="手",TEXT(Sheet1!L127,"0"),TEXT(Sheet1!L127,"00"))))</f>
      </c>
      <c r="I119" s="3">
        <f>IF(Sheet1!N127="","",IF(VLOOKUP(Sheet1!N127,Sheet2!$A$2:$C$44,3,FALSE)&gt;=71,VLOOKUP(Sheet1!N127,Sheet2!$A$2:$C$44,2,FALSE)&amp;TEXT(Sheet1!P127,"00")&amp;TEXT(Sheet1!Q127,"00"),VLOOKUP(Sheet1!N127,Sheet2!$A$2:$C$44,2,FALSE)&amp;TEXT(Sheet1!O127,"00")&amp;TEXT(Sheet1!P127,"00")&amp;IF(Sheet1!R127="手",TEXT(Sheet1!Q127,"0"),TEXT(Sheet1!Q127,"00"))))</f>
      </c>
      <c r="J119" s="3">
        <f>IF(Sheet1!S127="","",IF(VLOOKUP(Sheet1!S127,Sheet2!$A$2:$C$44,3,FALSE)&gt;=71,VLOOKUP(Sheet1!S127,Sheet2!$A$2:$C$44,2,FALSE)&amp;TEXT(Sheet1!U127,"00")&amp;TEXT(Sheet1!V127,"00"),VLOOKUP(Sheet1!S127,Sheet2!$A$2:$C$44,2,FALSE)&amp;TEXT(Sheet1!T127,"00")&amp;TEXT(Sheet1!U127,"00")&amp;IF(Sheet1!W127="手",TEXT(Sheet1!V127,"0"),TEXT(Sheet1!V127,"00"))))</f>
      </c>
      <c r="K119" s="2">
        <f>IF(Sheet1!Z127="","","●")</f>
      </c>
      <c r="L119" s="2">
        <f>IF(Sheet1!AA127="","","▲")</f>
      </c>
      <c r="M119" s="2">
        <f>IF(Sheet1!AB127="","","★")</f>
      </c>
      <c r="N119" s="2">
        <f>IF(Sheet1!AC127="","","▼")</f>
      </c>
      <c r="O119" s="2">
        <f>IF(Sheet1!AD127="","",Sheet1!AD127)</f>
      </c>
    </row>
    <row r="120" spans="1:15" s="3" customFormat="1" ht="13.5">
      <c r="A120" s="3">
        <f t="shared" si="2"/>
      </c>
      <c r="B120" s="2">
        <f>IF(Sheet1!C128="","",IF(Sheet1!Y128=2,Sheet1!C128&amp;"      "&amp;Sheet1!D128&amp;" "&amp;Sheet1!G128,IF(Sheet1!Y128=3,Sheet1!C128&amp;"    "&amp;Sheet1!D128&amp;" "&amp;Sheet1!G128,IF(Sheet1!Y128=4,Sheet1!C128&amp;"  "&amp;Sheet1!D128&amp;" "&amp;Sheet1!G128,IF(Sheet1!Y128&gt;=5,Sheet1!C128&amp;Sheet1!D128&amp;" "&amp;Sheet1!G128,"")))))</f>
      </c>
      <c r="C120" s="3">
        <f>IF(Sheet1!E128="","",Sheet1!E128&amp;" "&amp;Sheet1!F128)</f>
      </c>
      <c r="D120" s="3">
        <f>IF(Sheet1!H128="","",IF(Sheet1!H128="女",2,1))</f>
      </c>
      <c r="E120" s="2">
        <f t="shared" si="3"/>
      </c>
      <c r="F120" s="2">
        <f>IF(B120="","",280000+LEFT(Sheet1!$E$3,4))</f>
      </c>
      <c r="G120" s="3">
        <f>IF(Sheet1!B128="","",VALUE(Sheet1!B128))</f>
      </c>
      <c r="H120" s="3">
        <f>IF(Sheet1!I128="","",IF(VLOOKUP(Sheet1!I128,Sheet2!$A$2:$C$44,3,FALSE)&gt;=71,VLOOKUP(Sheet1!I128,Sheet2!$A$2:$C$44,2,FALSE)&amp;TEXT(Sheet1!K128,"00")&amp;TEXT(Sheet1!L128,"00"),VLOOKUP(Sheet1!I128,Sheet2!$A$2:$C$44,2,FALSE)&amp;TEXT(Sheet1!J128,"00")&amp;TEXT(Sheet1!K128,"00")&amp;IF(Sheet1!M128="手",TEXT(Sheet1!L128,"0"),TEXT(Sheet1!L128,"00"))))</f>
      </c>
      <c r="I120" s="3">
        <f>IF(Sheet1!N128="","",IF(VLOOKUP(Sheet1!N128,Sheet2!$A$2:$C$44,3,FALSE)&gt;=71,VLOOKUP(Sheet1!N128,Sheet2!$A$2:$C$44,2,FALSE)&amp;TEXT(Sheet1!P128,"00")&amp;TEXT(Sheet1!Q128,"00"),VLOOKUP(Sheet1!N128,Sheet2!$A$2:$C$44,2,FALSE)&amp;TEXT(Sheet1!O128,"00")&amp;TEXT(Sheet1!P128,"00")&amp;IF(Sheet1!R128="手",TEXT(Sheet1!Q128,"0"),TEXT(Sheet1!Q128,"00"))))</f>
      </c>
      <c r="J120" s="3">
        <f>IF(Sheet1!S128="","",IF(VLOOKUP(Sheet1!S128,Sheet2!$A$2:$C$44,3,FALSE)&gt;=71,VLOOKUP(Sheet1!S128,Sheet2!$A$2:$C$44,2,FALSE)&amp;TEXT(Sheet1!U128,"00")&amp;TEXT(Sheet1!V128,"00"),VLOOKUP(Sheet1!S128,Sheet2!$A$2:$C$44,2,FALSE)&amp;TEXT(Sheet1!T128,"00")&amp;TEXT(Sheet1!U128,"00")&amp;IF(Sheet1!W128="手",TEXT(Sheet1!V128,"0"),TEXT(Sheet1!V128,"00"))))</f>
      </c>
      <c r="K120" s="2">
        <f>IF(Sheet1!Z128="","","●")</f>
      </c>
      <c r="L120" s="2">
        <f>IF(Sheet1!AA128="","","▲")</f>
      </c>
      <c r="M120" s="2">
        <f>IF(Sheet1!AB128="","","★")</f>
      </c>
      <c r="N120" s="2">
        <f>IF(Sheet1!AC128="","","▼")</f>
      </c>
      <c r="O120" s="2">
        <f>IF(Sheet1!AD128="","",Sheet1!AD128)</f>
      </c>
    </row>
    <row r="121" spans="1:15" s="3" customFormat="1" ht="13.5">
      <c r="A121" s="3">
        <f t="shared" si="2"/>
      </c>
      <c r="B121" s="2">
        <f>IF(Sheet1!C129="","",IF(Sheet1!Y129=2,Sheet1!C129&amp;"      "&amp;Sheet1!D129&amp;" "&amp;Sheet1!G129,IF(Sheet1!Y129=3,Sheet1!C129&amp;"    "&amp;Sheet1!D129&amp;" "&amp;Sheet1!G129,IF(Sheet1!Y129=4,Sheet1!C129&amp;"  "&amp;Sheet1!D129&amp;" "&amp;Sheet1!G129,IF(Sheet1!Y129&gt;=5,Sheet1!C129&amp;Sheet1!D129&amp;" "&amp;Sheet1!G129,"")))))</f>
      </c>
      <c r="C121" s="3">
        <f>IF(Sheet1!E129="","",Sheet1!E129&amp;" "&amp;Sheet1!F129)</f>
      </c>
      <c r="D121" s="3">
        <f>IF(Sheet1!H129="","",IF(Sheet1!H129="女",2,1))</f>
      </c>
      <c r="E121" s="2">
        <f t="shared" si="3"/>
      </c>
      <c r="F121" s="2">
        <f>IF(B121="","",280000+LEFT(Sheet1!$E$3,4))</f>
      </c>
      <c r="G121" s="3">
        <f>IF(Sheet1!B129="","",VALUE(Sheet1!B129))</f>
      </c>
      <c r="H121" s="3">
        <f>IF(Sheet1!I129="","",IF(VLOOKUP(Sheet1!I129,Sheet2!$A$2:$C$44,3,FALSE)&gt;=71,VLOOKUP(Sheet1!I129,Sheet2!$A$2:$C$44,2,FALSE)&amp;TEXT(Sheet1!K129,"00")&amp;TEXT(Sheet1!L129,"00"),VLOOKUP(Sheet1!I129,Sheet2!$A$2:$C$44,2,FALSE)&amp;TEXT(Sheet1!J129,"00")&amp;TEXT(Sheet1!K129,"00")&amp;IF(Sheet1!M129="手",TEXT(Sheet1!L129,"0"),TEXT(Sheet1!L129,"00"))))</f>
      </c>
      <c r="I121" s="3">
        <f>IF(Sheet1!N129="","",IF(VLOOKUP(Sheet1!N129,Sheet2!$A$2:$C$44,3,FALSE)&gt;=71,VLOOKUP(Sheet1!N129,Sheet2!$A$2:$C$44,2,FALSE)&amp;TEXT(Sheet1!P129,"00")&amp;TEXT(Sheet1!Q129,"00"),VLOOKUP(Sheet1!N129,Sheet2!$A$2:$C$44,2,FALSE)&amp;TEXT(Sheet1!O129,"00")&amp;TEXT(Sheet1!P129,"00")&amp;IF(Sheet1!R129="手",TEXT(Sheet1!Q129,"0"),TEXT(Sheet1!Q129,"00"))))</f>
      </c>
      <c r="J121" s="3">
        <f>IF(Sheet1!S129="","",IF(VLOOKUP(Sheet1!S129,Sheet2!$A$2:$C$44,3,FALSE)&gt;=71,VLOOKUP(Sheet1!S129,Sheet2!$A$2:$C$44,2,FALSE)&amp;TEXT(Sheet1!U129,"00")&amp;TEXT(Sheet1!V129,"00"),VLOOKUP(Sheet1!S129,Sheet2!$A$2:$C$44,2,FALSE)&amp;TEXT(Sheet1!T129,"00")&amp;TEXT(Sheet1!U129,"00")&amp;IF(Sheet1!W129="手",TEXT(Sheet1!V129,"0"),TEXT(Sheet1!V129,"00"))))</f>
      </c>
      <c r="K121" s="2">
        <f>IF(Sheet1!Z129="","","●")</f>
      </c>
      <c r="L121" s="2">
        <f>IF(Sheet1!AA129="","","▲")</f>
      </c>
      <c r="M121" s="2">
        <f>IF(Sheet1!AB129="","","★")</f>
      </c>
      <c r="N121" s="2">
        <f>IF(Sheet1!AC129="","","▼")</f>
      </c>
      <c r="O121" s="2">
        <f>IF(Sheet1!AD129="","",Sheet1!AD129)</f>
      </c>
    </row>
    <row r="122" spans="1:15" ht="13.5">
      <c r="A122" s="3">
        <f>IF(B122="","",D122*100000000+F122*100+RIGHT(G122,2))</f>
      </c>
      <c r="B122" s="2">
        <f>IF(Sheet1!C130="","",IF(Sheet1!Y130=2,Sheet1!C130&amp;"      "&amp;Sheet1!D130&amp;" "&amp;Sheet1!G130,IF(Sheet1!Y130=3,Sheet1!C130&amp;"    "&amp;Sheet1!D130&amp;" "&amp;Sheet1!G130,IF(Sheet1!Y130=4,Sheet1!C130&amp;"  "&amp;Sheet1!D130&amp;" "&amp;Sheet1!G130,IF(Sheet1!Y130&gt;=5,Sheet1!C130&amp;Sheet1!D130&amp;" "&amp;Sheet1!G130,"")))))</f>
      </c>
      <c r="C122" s="3">
        <f>IF(Sheet1!E130="","",Sheet1!E130&amp;" "&amp;Sheet1!F130)</f>
      </c>
      <c r="D122" s="3">
        <f>IF(Sheet1!H130="","",IF(Sheet1!H130="女",2,1))</f>
      </c>
      <c r="E122" s="2">
        <f>IF(B122="","",28)</f>
      </c>
      <c r="F122" s="2">
        <f>IF(B122="","",280000+LEFT(Sheet1!$E$3,4))</f>
      </c>
      <c r="G122" s="3">
        <f>IF(Sheet1!B130="","",VALUE(Sheet1!B130))</f>
      </c>
      <c r="H122" s="3">
        <f>IF(Sheet1!I130="","",IF(VLOOKUP(Sheet1!I130,Sheet2!$A$2:$C$44,3,FALSE)&gt;=71,VLOOKUP(Sheet1!I130,Sheet2!$A$2:$C$44,2,FALSE)&amp;TEXT(Sheet1!K130,"00")&amp;TEXT(Sheet1!L130,"00"),VLOOKUP(Sheet1!I130,Sheet2!$A$2:$C$44,2,FALSE)&amp;TEXT(Sheet1!J130,"00")&amp;TEXT(Sheet1!K130,"00")&amp;IF(Sheet1!M130="手",TEXT(Sheet1!L130,"0"),TEXT(Sheet1!L130,"00"))))</f>
      </c>
      <c r="I122" s="3">
        <f>IF(Sheet1!N130="","",IF(VLOOKUP(Sheet1!N130,Sheet2!$A$2:$C$44,3,FALSE)&gt;=71,VLOOKUP(Sheet1!N130,Sheet2!$A$2:$C$44,2,FALSE)&amp;TEXT(Sheet1!P130,"00")&amp;TEXT(Sheet1!Q130,"00"),VLOOKUP(Sheet1!N130,Sheet2!$A$2:$C$44,2,FALSE)&amp;TEXT(Sheet1!O130,"00")&amp;TEXT(Sheet1!P130,"00")&amp;IF(Sheet1!R130="手",TEXT(Sheet1!Q130,"0"),TEXT(Sheet1!Q130,"00"))))</f>
      </c>
      <c r="J122" s="3">
        <f>IF(Sheet1!S130="","",IF(VLOOKUP(Sheet1!S130,Sheet2!$A$2:$C$44,3,FALSE)&gt;=71,VLOOKUP(Sheet1!S130,Sheet2!$A$2:$C$44,2,FALSE)&amp;TEXT(Sheet1!U130,"00")&amp;TEXT(Sheet1!V130,"00"),VLOOKUP(Sheet1!S130,Sheet2!$A$2:$C$44,2,FALSE)&amp;TEXT(Sheet1!T130,"00")&amp;TEXT(Sheet1!U130,"00")&amp;IF(Sheet1!W130="手",TEXT(Sheet1!V130,"0"),TEXT(Sheet1!V130,"00"))))</f>
      </c>
      <c r="K122" s="2">
        <f>IF(Sheet1!Z130="","","●")</f>
      </c>
      <c r="L122" s="2">
        <f>IF(Sheet1!AA130="","","▲")</f>
      </c>
      <c r="M122" s="2">
        <f>IF(Sheet1!AB130="","","★")</f>
      </c>
      <c r="N122" s="2">
        <f>IF(Sheet1!AC130="","","▼")</f>
      </c>
      <c r="O122" s="2">
        <f>IF(Sheet1!AD130="","",Sheet1!AD130)</f>
      </c>
    </row>
    <row r="123" ht="13.5">
      <c r="O123" s="2"/>
    </row>
    <row r="124" ht="13.5">
      <c r="O124" s="2"/>
    </row>
    <row r="125" ht="13.5">
      <c r="O125" s="2"/>
    </row>
    <row r="126" ht="13.5">
      <c r="O126" s="2"/>
    </row>
    <row r="127" ht="13.5">
      <c r="O127" s="2"/>
    </row>
    <row r="128" ht="13.5">
      <c r="O128" s="2"/>
    </row>
    <row r="129" ht="13.5">
      <c r="O129" s="2"/>
    </row>
    <row r="130" ht="13.5">
      <c r="O130" s="2"/>
    </row>
    <row r="131" ht="13.5">
      <c r="O131" s="2"/>
    </row>
  </sheetData>
  <sheetProtection/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県立神戸商業高等学校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YOSHIFUMI YAMAMOTO</dc:creator>
  <cp:keywords/>
  <dc:description/>
  <cp:lastModifiedBy>兵庫高体連陸上競技部</cp:lastModifiedBy>
  <cp:lastPrinted>2015-05-22T03:59:49Z</cp:lastPrinted>
  <dcterms:created xsi:type="dcterms:W3CDTF">2004-02-07T22:02:52Z</dcterms:created>
  <dcterms:modified xsi:type="dcterms:W3CDTF">2017-05-25T00:27:16Z</dcterms:modified>
  <cp:category/>
  <cp:version/>
  <cp:contentType/>
  <cp:contentStatus/>
</cp:coreProperties>
</file>